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6" yWindow="576" windowWidth="17892" windowHeight="6600" firstSheet="7" activeTab="8"/>
  </bookViews>
  <sheets>
    <sheet name="Přehled o stavu rozpočtu 2024" sheetId="31" r:id="rId1"/>
    <sheet name="PŘÍJMY 2024 - NÁVRH ROZPOČTU" sheetId="29" r:id="rId2"/>
    <sheet name="PŘÍJMY 2024-ROZPOČET SCHVÁLENÝ" sheetId="33" r:id="rId3"/>
    <sheet name="PŘÍJMY 2024-změna od NÁVRHU" sheetId="34" r:id="rId4"/>
    <sheet name="Komentář k ROZPOČTU schv. 2024" sheetId="30" r:id="rId5"/>
    <sheet name="VÝDAJE 2024 - NÁVRH ROZPOČTU" sheetId="32" r:id="rId6"/>
    <sheet name="VÝDAJE 2024-ROZPOČET SCHVÁLENÝ" sheetId="35" r:id="rId7"/>
    <sheet name="VÝDAJE 2024-změna od návrhu" sheetId="36" r:id="rId8"/>
    <sheet name="VÝDAJE 2024 - rozpis rozpočtu" sheetId="37" r:id="rId9"/>
  </sheets>
  <definedNames>
    <definedName name="_xlnm.Print_Titles" localSheetId="0">'Přehled o stavu rozpočtu 2024'!$1:$2</definedName>
    <definedName name="_xlnm.Print_Titles" localSheetId="1">'PŘÍJMY 2024 - NÁVRH ROZPOČTU'!$1:$3</definedName>
    <definedName name="_xlnm.Print_Titles" localSheetId="2">'PŘÍJMY 2024-ROZPOČET SCHVÁLENÝ'!$1:$3</definedName>
    <definedName name="_xlnm.Print_Titles" localSheetId="3">'PŘÍJMY 2024-změna od NÁVRHU'!$1:$3</definedName>
    <definedName name="_xlnm.Print_Titles" localSheetId="8">'VÝDAJE 2024 - rozpis rozpočtu'!$1:$2</definedName>
    <definedName name="_xlnm.Print_Area" localSheetId="4">'Komentář k ROZPOČTU schv. 2024'!$A$1:$E$216</definedName>
  </definedNames>
  <calcPr calcId="145621"/>
</workbook>
</file>

<file path=xl/calcChain.xml><?xml version="1.0" encoding="utf-8"?>
<calcChain xmlns="http://schemas.openxmlformats.org/spreadsheetml/2006/main">
  <c r="D483" i="37" l="1"/>
  <c r="D475" i="37"/>
  <c r="D467" i="37"/>
  <c r="F447" i="37"/>
  <c r="E447" i="37"/>
  <c r="D447" i="37"/>
  <c r="F444" i="37"/>
  <c r="E444" i="37"/>
  <c r="E445" i="37" s="1"/>
  <c r="E446" i="37" s="1"/>
  <c r="D444" i="37"/>
  <c r="D445" i="37" s="1"/>
  <c r="D446" i="37" s="1"/>
  <c r="F441" i="37"/>
  <c r="E441" i="37"/>
  <c r="D441" i="37"/>
  <c r="F439" i="37"/>
  <c r="F445" i="37" s="1"/>
  <c r="F446" i="37" s="1"/>
  <c r="E439" i="37"/>
  <c r="D439" i="37"/>
  <c r="F436" i="37"/>
  <c r="E436" i="37"/>
  <c r="D436" i="37"/>
  <c r="F433" i="37"/>
  <c r="E433" i="37"/>
  <c r="D433" i="37"/>
  <c r="F431" i="37"/>
  <c r="E431" i="37"/>
  <c r="D431" i="37"/>
  <c r="F428" i="37"/>
  <c r="E428" i="37"/>
  <c r="D428" i="37"/>
  <c r="F422" i="37"/>
  <c r="E422" i="37"/>
  <c r="D422" i="37"/>
  <c r="F382" i="37"/>
  <c r="E382" i="37"/>
  <c r="D382" i="37"/>
  <c r="F371" i="37"/>
  <c r="E371" i="37"/>
  <c r="D371" i="37"/>
  <c r="F364" i="37"/>
  <c r="E364" i="37"/>
  <c r="D364" i="37"/>
  <c r="F361" i="37"/>
  <c r="F362" i="37" s="1"/>
  <c r="F363" i="37" s="1"/>
  <c r="E361" i="37"/>
  <c r="D361" i="37"/>
  <c r="F359" i="37"/>
  <c r="E359" i="37"/>
  <c r="D359" i="37"/>
  <c r="F354" i="37"/>
  <c r="E354" i="37"/>
  <c r="E362" i="37" s="1"/>
  <c r="E363" i="37" s="1"/>
  <c r="D354" i="37"/>
  <c r="F330" i="37"/>
  <c r="E330" i="37"/>
  <c r="D330" i="37"/>
  <c r="D362" i="37" s="1"/>
  <c r="D363" i="37" s="1"/>
  <c r="F326" i="37"/>
  <c r="E326" i="37"/>
  <c r="D326" i="37"/>
  <c r="F320" i="37"/>
  <c r="E320" i="37"/>
  <c r="D320" i="37"/>
  <c r="F317" i="37"/>
  <c r="F318" i="37" s="1"/>
  <c r="E317" i="37"/>
  <c r="D317" i="37"/>
  <c r="F311" i="37"/>
  <c r="E311" i="37"/>
  <c r="E318" i="37" s="1"/>
  <c r="E319" i="37" s="1"/>
  <c r="D311" i="37"/>
  <c r="F309" i="37"/>
  <c r="E309" i="37"/>
  <c r="D309" i="37"/>
  <c r="F296" i="37"/>
  <c r="E296" i="37"/>
  <c r="D296" i="37"/>
  <c r="D318" i="37" s="1"/>
  <c r="D319" i="37" s="1"/>
  <c r="F294" i="37"/>
  <c r="E294" i="37"/>
  <c r="D294" i="37"/>
  <c r="F289" i="37"/>
  <c r="E289" i="37"/>
  <c r="D289" i="37"/>
  <c r="F287" i="37"/>
  <c r="E287" i="37"/>
  <c r="D287" i="37"/>
  <c r="F277" i="37"/>
  <c r="E277" i="37"/>
  <c r="D277" i="37"/>
  <c r="F275" i="37"/>
  <c r="E275" i="37"/>
  <c r="D275" i="37"/>
  <c r="F272" i="37"/>
  <c r="E272" i="37"/>
  <c r="D272" i="37"/>
  <c r="F245" i="37"/>
  <c r="E245" i="37"/>
  <c r="D245" i="37"/>
  <c r="F242" i="37"/>
  <c r="E242" i="37"/>
  <c r="D242" i="37"/>
  <c r="F236" i="37"/>
  <c r="E236" i="37"/>
  <c r="D236" i="37"/>
  <c r="F228" i="37"/>
  <c r="E228" i="37"/>
  <c r="D228" i="37"/>
  <c r="F216" i="37"/>
  <c r="E216" i="37"/>
  <c r="D216" i="37"/>
  <c r="F200" i="37"/>
  <c r="E200" i="37"/>
  <c r="D200" i="37"/>
  <c r="F186" i="37"/>
  <c r="E186" i="37"/>
  <c r="D186" i="37"/>
  <c r="F177" i="37"/>
  <c r="E177" i="37"/>
  <c r="D177" i="37"/>
  <c r="F161" i="37"/>
  <c r="E161" i="37"/>
  <c r="D161" i="37"/>
  <c r="F154" i="37"/>
  <c r="E154" i="37"/>
  <c r="D154" i="37"/>
  <c r="F151" i="37"/>
  <c r="E151" i="37"/>
  <c r="D151" i="37"/>
  <c r="F149" i="37"/>
  <c r="E149" i="37"/>
  <c r="D149" i="37"/>
  <c r="F145" i="37"/>
  <c r="E145" i="37"/>
  <c r="D145" i="37"/>
  <c r="F127" i="37"/>
  <c r="E127" i="37"/>
  <c r="D127" i="37"/>
  <c r="F104" i="37"/>
  <c r="E104" i="37"/>
  <c r="D104" i="37"/>
  <c r="F101" i="37"/>
  <c r="E101" i="37"/>
  <c r="D101" i="37"/>
  <c r="F98" i="37"/>
  <c r="E98" i="37"/>
  <c r="D98" i="37"/>
  <c r="F93" i="37"/>
  <c r="E93" i="37"/>
  <c r="D93" i="37"/>
  <c r="F87" i="37"/>
  <c r="E87" i="37"/>
  <c r="E451" i="37" s="1"/>
  <c r="D87" i="37"/>
  <c r="D451" i="37" s="1"/>
  <c r="F84" i="37"/>
  <c r="F85" i="37" s="1"/>
  <c r="F86" i="37" s="1"/>
  <c r="E84" i="37"/>
  <c r="E85" i="37" s="1"/>
  <c r="E86" i="37" s="1"/>
  <c r="D84" i="37"/>
  <c r="F81" i="37"/>
  <c r="E81" i="37"/>
  <c r="D81" i="37"/>
  <c r="D85" i="37" s="1"/>
  <c r="D86" i="37" s="1"/>
  <c r="F61" i="37"/>
  <c r="E61" i="37"/>
  <c r="D61" i="37"/>
  <c r="F42" i="37"/>
  <c r="E42" i="37"/>
  <c r="D42" i="37"/>
  <c r="F40" i="37"/>
  <c r="E40" i="37"/>
  <c r="D40" i="37"/>
  <c r="F37" i="37"/>
  <c r="E37" i="37"/>
  <c r="D37" i="37"/>
  <c r="F29" i="37"/>
  <c r="E29" i="37"/>
  <c r="D29" i="37"/>
  <c r="F12" i="37"/>
  <c r="F13" i="37" s="1"/>
  <c r="E12" i="37"/>
  <c r="E13" i="37" s="1"/>
  <c r="D12" i="37"/>
  <c r="D13" i="37" s="1"/>
  <c r="F451" i="37" l="1"/>
  <c r="F319" i="37"/>
  <c r="E449" i="37"/>
  <c r="E14" i="37"/>
  <c r="E450" i="37" s="1"/>
  <c r="F449" i="37"/>
  <c r="F14" i="37"/>
  <c r="F450" i="37" s="1"/>
  <c r="D14" i="37"/>
  <c r="D450" i="37" s="1"/>
  <c r="D449" i="37"/>
  <c r="G45" i="36" l="1"/>
  <c r="G21" i="36" l="1"/>
  <c r="G43" i="35"/>
  <c r="G17" i="35" l="1"/>
  <c r="F17" i="35"/>
  <c r="E17" i="35"/>
  <c r="G8" i="35"/>
  <c r="F19" i="35" s="1"/>
  <c r="F8" i="35"/>
  <c r="E8" i="35"/>
  <c r="F13" i="34" l="1"/>
  <c r="F6" i="34"/>
  <c r="F110" i="33"/>
  <c r="E110" i="33"/>
  <c r="D110" i="33"/>
  <c r="F101" i="33"/>
  <c r="E101" i="33"/>
  <c r="D101" i="33"/>
  <c r="D102" i="33" s="1"/>
  <c r="F99" i="33"/>
  <c r="F102" i="33" s="1"/>
  <c r="E112" i="33" s="1"/>
  <c r="E99" i="33"/>
  <c r="D99" i="33"/>
  <c r="F97" i="33"/>
  <c r="E97" i="33"/>
  <c r="D97" i="33"/>
  <c r="F95" i="33"/>
  <c r="E95" i="33"/>
  <c r="E102" i="33" s="1"/>
  <c r="D95" i="33"/>
  <c r="F93" i="33"/>
  <c r="E93" i="33"/>
  <c r="D93" i="33"/>
  <c r="F90" i="33"/>
  <c r="E90" i="33"/>
  <c r="D90" i="33"/>
  <c r="F88" i="33"/>
  <c r="E88" i="33"/>
  <c r="D88" i="33"/>
  <c r="F86" i="33"/>
  <c r="E86" i="33"/>
  <c r="D86" i="33"/>
  <c r="F83" i="33"/>
  <c r="E83" i="33"/>
  <c r="D83" i="33"/>
  <c r="F80" i="33"/>
  <c r="E80" i="33"/>
  <c r="D80" i="33"/>
  <c r="F77" i="33"/>
  <c r="E77" i="33"/>
  <c r="D77" i="33"/>
  <c r="F75" i="33"/>
  <c r="E75" i="33"/>
  <c r="D75" i="33"/>
  <c r="F67" i="33"/>
  <c r="E67" i="33"/>
  <c r="D67" i="33"/>
  <c r="F65" i="33"/>
  <c r="E65" i="33"/>
  <c r="D65" i="33"/>
  <c r="F63" i="33"/>
  <c r="E63" i="33"/>
  <c r="D63" i="33"/>
  <c r="F59" i="33"/>
  <c r="E59" i="33"/>
  <c r="D59" i="33"/>
  <c r="F54" i="33"/>
  <c r="E54" i="33"/>
  <c r="D54" i="33"/>
  <c r="F50" i="33"/>
  <c r="E50" i="33"/>
  <c r="D50" i="33"/>
  <c r="F48" i="33"/>
  <c r="E48" i="33"/>
  <c r="D48" i="33"/>
  <c r="F41" i="33"/>
  <c r="E41" i="33"/>
  <c r="D41" i="33"/>
  <c r="F37" i="33"/>
  <c r="E37" i="33"/>
  <c r="D37" i="33"/>
  <c r="F35" i="33"/>
  <c r="E35" i="33"/>
  <c r="D35" i="33"/>
  <c r="F33" i="33"/>
  <c r="E33" i="33"/>
  <c r="D33" i="33"/>
  <c r="F30" i="33"/>
  <c r="E30" i="33"/>
  <c r="D30" i="33"/>
  <c r="F25" i="33"/>
  <c r="E25" i="33"/>
  <c r="D25" i="33"/>
  <c r="G40" i="32" l="1"/>
  <c r="G17" i="32" l="1"/>
  <c r="F17" i="32"/>
  <c r="E17" i="32"/>
  <c r="G8" i="32"/>
  <c r="F8" i="32"/>
  <c r="E8" i="32"/>
  <c r="F19" i="32" l="1"/>
  <c r="E5" i="31"/>
  <c r="E6" i="31" s="1"/>
  <c r="E10" i="31"/>
  <c r="E15" i="31"/>
  <c r="C28" i="31"/>
  <c r="C26" i="31"/>
  <c r="F86" i="29" l="1"/>
  <c r="E86" i="29"/>
  <c r="D86" i="29"/>
  <c r="C22" i="31" l="1"/>
  <c r="C34" i="31" s="1"/>
  <c r="D41" i="29" l="1"/>
  <c r="E101" i="29" l="1"/>
  <c r="F101" i="29"/>
  <c r="D101" i="29"/>
  <c r="E99" i="29"/>
  <c r="F99" i="29"/>
  <c r="D99" i="29"/>
  <c r="E97" i="29"/>
  <c r="F97" i="29"/>
  <c r="D97" i="29"/>
  <c r="E95" i="29"/>
  <c r="F95" i="29"/>
  <c r="D95" i="29"/>
  <c r="E93" i="29"/>
  <c r="F93" i="29"/>
  <c r="D93" i="29"/>
  <c r="E90" i="29"/>
  <c r="F90" i="29"/>
  <c r="D90" i="29"/>
  <c r="E88" i="29"/>
  <c r="F88" i="29"/>
  <c r="D88" i="29"/>
  <c r="E83" i="29"/>
  <c r="F83" i="29"/>
  <c r="D83" i="29"/>
  <c r="E80" i="29"/>
  <c r="F80" i="29"/>
  <c r="D80" i="29"/>
  <c r="E77" i="29"/>
  <c r="F77" i="29"/>
  <c r="D77" i="29"/>
  <c r="E75" i="29"/>
  <c r="F75" i="29"/>
  <c r="D75" i="29"/>
  <c r="E67" i="29"/>
  <c r="F67" i="29"/>
  <c r="D67" i="29"/>
  <c r="E65" i="29"/>
  <c r="F65" i="29"/>
  <c r="D65" i="29"/>
  <c r="E63" i="29"/>
  <c r="F63" i="29"/>
  <c r="D63" i="29"/>
  <c r="E59" i="29"/>
  <c r="F59" i="29"/>
  <c r="D59" i="29"/>
  <c r="E54" i="29"/>
  <c r="F54" i="29"/>
  <c r="D54" i="29"/>
  <c r="E50" i="29"/>
  <c r="F50" i="29"/>
  <c r="D50" i="29"/>
  <c r="E48" i="29"/>
  <c r="F48" i="29"/>
  <c r="D48" i="29"/>
  <c r="E41" i="29"/>
  <c r="F41" i="29"/>
  <c r="E37" i="29"/>
  <c r="F37" i="29"/>
  <c r="D37" i="29"/>
  <c r="E35" i="29"/>
  <c r="F35" i="29"/>
  <c r="D35" i="29"/>
  <c r="E33" i="29"/>
  <c r="F33" i="29"/>
  <c r="D33" i="29"/>
  <c r="E30" i="29"/>
  <c r="F30" i="29"/>
  <c r="D30" i="29"/>
  <c r="E25" i="29"/>
  <c r="F25" i="29"/>
  <c r="D25" i="29"/>
  <c r="F110" i="29"/>
  <c r="E110" i="29"/>
  <c r="D110" i="29"/>
  <c r="D102" i="29" l="1"/>
  <c r="E102" i="29"/>
  <c r="F102" i="29"/>
  <c r="E112" i="29" l="1"/>
  <c r="C21" i="31"/>
  <c r="C23" i="31" s="1"/>
  <c r="C30" i="31" l="1"/>
  <c r="C33" i="31" l="1"/>
  <c r="C35" i="31" s="1"/>
</calcChain>
</file>

<file path=xl/sharedStrings.xml><?xml version="1.0" encoding="utf-8"?>
<sst xmlns="http://schemas.openxmlformats.org/spreadsheetml/2006/main" count="1742" uniqueCount="840">
  <si>
    <t>I. ROZPOČTOVÉ PŘÍJMY</t>
  </si>
  <si>
    <t>Paragraf</t>
  </si>
  <si>
    <t>Položka</t>
  </si>
  <si>
    <t>Text</t>
  </si>
  <si>
    <t>0000</t>
  </si>
  <si>
    <t>Správní poplatky</t>
  </si>
  <si>
    <t>Neinv.př.transfery ze SR v rámci souhr.dot.vztahu</t>
  </si>
  <si>
    <t>Neinvestiční přijaté transfery od krajů</t>
  </si>
  <si>
    <t>Bez ODPA</t>
  </si>
  <si>
    <t>Podpora ostatních produkčních činností</t>
  </si>
  <si>
    <t>Cestovní ruch</t>
  </si>
  <si>
    <t>Pitná voda</t>
  </si>
  <si>
    <t>Činnosti knihovnické</t>
  </si>
  <si>
    <t>Ostatní nedaňové příjmy jinde nezařazené</t>
  </si>
  <si>
    <t>Ostatní záležitosti kultury</t>
  </si>
  <si>
    <t>Ostatní zdravotnická zaříz.a služby pro zdravot.</t>
  </si>
  <si>
    <t>Bytové hospodářství</t>
  </si>
  <si>
    <t>Nebytové hospodářství</t>
  </si>
  <si>
    <t>Pohřebnictví</t>
  </si>
  <si>
    <t>Výstavba a údržba místních inženýrských sítí</t>
  </si>
  <si>
    <t>Ostatní příjmy z vlastní činnosti</t>
  </si>
  <si>
    <t>Sběr a svoz nebezpečných odpadů</t>
  </si>
  <si>
    <t>Sběr a svoz komunálních odpadů</t>
  </si>
  <si>
    <t>Využívání a zneškodňování nebezpečných odpadů</t>
  </si>
  <si>
    <t>Využívání a zneškodňování komun.odpadů</t>
  </si>
  <si>
    <t>Ostatní nakládání s odpady</t>
  </si>
  <si>
    <t>5512</t>
  </si>
  <si>
    <t>Požární ochrana - dobrovolná část</t>
  </si>
  <si>
    <t>Činnost místní správy</t>
  </si>
  <si>
    <t>Obecné příjmy a výdaje z finančních operací</t>
  </si>
  <si>
    <t>Převody z rozpočtových účtů</t>
  </si>
  <si>
    <t>Převody vlastním fondům v rozpočtech územní úrovně</t>
  </si>
  <si>
    <t>Ostatní činnosti j.n.</t>
  </si>
  <si>
    <t>ROZPOČTOVÉ PŘÍJMY CELKEM</t>
  </si>
  <si>
    <t>II. ROZPOČTOVÉ VÝDAJE</t>
  </si>
  <si>
    <t>Neinv.transfery společenstvím vlastníků jednotek</t>
  </si>
  <si>
    <t>Ostatní neinv.transfery nezisk.a podob.organizacím</t>
  </si>
  <si>
    <t>Ostatní záležitosti kultury,církví a sděl.prostř.</t>
  </si>
  <si>
    <t>Neinvestiční transfery spolkům</t>
  </si>
  <si>
    <t>Neinv.transf. fundacím, ústavům a obecně prosp.sp.</t>
  </si>
  <si>
    <t>Neinvestiční transfery obcím</t>
  </si>
  <si>
    <t>Ostatní neinv.transfery veř.rozp.územní úrovně</t>
  </si>
  <si>
    <t>ROZPOČTOVÉ VÝDAJE CELKEM</t>
  </si>
  <si>
    <t>8115</t>
  </si>
  <si>
    <t>8123</t>
  </si>
  <si>
    <t>8901</t>
  </si>
  <si>
    <t xml:space="preserve">PŘÍJMY </t>
  </si>
  <si>
    <t>Příjmy</t>
  </si>
  <si>
    <r>
      <t xml:space="preserve">                               </t>
    </r>
    <r>
      <rPr>
        <b/>
        <sz val="13"/>
        <rFont val="Times New Roman"/>
        <family val="1"/>
        <charset val="238"/>
      </rPr>
      <t xml:space="preserve"> nedaňové</t>
    </r>
    <r>
      <rPr>
        <sz val="13"/>
        <rFont val="Times New Roman"/>
        <family val="1"/>
        <charset val="238"/>
      </rPr>
      <t xml:space="preserve"> </t>
    </r>
    <r>
      <rPr>
        <sz val="10"/>
        <rFont val="Times New Roman"/>
        <family val="1"/>
        <charset val="238"/>
      </rPr>
      <t xml:space="preserve">(položky 2xxx)   </t>
    </r>
    <r>
      <rPr>
        <sz val="13"/>
        <rFont val="Times New Roman"/>
        <family val="1"/>
        <charset val="238"/>
      </rPr>
      <t xml:space="preserve">  </t>
    </r>
  </si>
  <si>
    <r>
      <t xml:space="preserve">kapitálové </t>
    </r>
    <r>
      <rPr>
        <sz val="10"/>
        <rFont val="Times New Roman"/>
        <family val="1"/>
        <charset val="238"/>
      </rPr>
      <t>(položky  3xxx)</t>
    </r>
  </si>
  <si>
    <r>
      <t xml:space="preserve">Daňové příjmy </t>
    </r>
    <r>
      <rPr>
        <sz val="10"/>
        <rFont val="Times New Roman"/>
        <family val="1"/>
        <charset val="238"/>
      </rPr>
      <t xml:space="preserve">= jedná se o příjmy z daní a poplatků. </t>
    </r>
  </si>
  <si>
    <t>§</t>
  </si>
  <si>
    <t>Daně</t>
  </si>
  <si>
    <r>
      <t xml:space="preserve">• </t>
    </r>
    <r>
      <rPr>
        <sz val="7"/>
        <rFont val="Times New Roman"/>
        <family val="1"/>
        <charset val="238"/>
      </rPr>
      <t xml:space="preserve">  pol.</t>
    </r>
  </si>
  <si>
    <r>
      <t xml:space="preserve">• </t>
    </r>
    <r>
      <rPr>
        <strike/>
        <sz val="7"/>
        <rFont val="Times New Roman"/>
        <family val="1"/>
        <charset val="238"/>
      </rPr>
      <t xml:space="preserve">  pol.</t>
    </r>
  </si>
  <si>
    <t>Daně a poplatky z vybraných činností a služeb</t>
  </si>
  <si>
    <r>
      <t xml:space="preserve">Správní poplatky </t>
    </r>
    <r>
      <rPr>
        <sz val="10"/>
        <rFont val="Times New Roman"/>
        <family val="1"/>
        <charset val="238"/>
      </rPr>
      <t>- poplatky stanovené zákonem o správních poplatcích za správní úkony a správní řízení, jehož výsledkem jsou vydaná povolení, rozhodnutí apod. - např.  některé výkony matriky - např. ověřování podpisů, evidence obyvatel - změna TP, projekt Czech POINT - výpisy z rejstříku trestů, katastru nemovitostí, obchodního a živnostenského rejstříku.</t>
    </r>
  </si>
  <si>
    <r>
      <t xml:space="preserve">Nedaňové příjmy </t>
    </r>
    <r>
      <rPr>
        <b/>
        <sz val="10"/>
        <rFont val="Times New Roman"/>
        <family val="1"/>
        <charset val="238"/>
      </rPr>
      <t>=</t>
    </r>
    <r>
      <rPr>
        <b/>
        <sz val="12"/>
        <rFont val="Times New Roman"/>
        <family val="1"/>
        <charset val="238"/>
      </rPr>
      <t xml:space="preserve"> </t>
    </r>
    <r>
      <rPr>
        <sz val="10"/>
        <rFont val="Times New Roman"/>
        <family val="1"/>
        <charset val="238"/>
      </rPr>
      <t>zahrnují především příjmy z poskytování služeb, nájemné atd. - viz rozpis na jednotlivých § rozp.skladby.</t>
    </r>
  </si>
  <si>
    <r>
      <t>Kapitálové příjmy</t>
    </r>
    <r>
      <rPr>
        <sz val="10"/>
        <rFont val="Times New Roman"/>
        <family val="1"/>
        <charset val="238"/>
      </rPr>
      <t xml:space="preserve"> = jedná se zejména o příjmy související s prodejem dlouhodobého majetku - především § 3639.</t>
    </r>
  </si>
  <si>
    <t>Přijaté transfery - dotace a příspěvky</t>
  </si>
  <si>
    <t xml:space="preserve">Poznámka : </t>
  </si>
  <si>
    <t>Lesní hospodářství</t>
  </si>
  <si>
    <t>Podpora ostatních produkčních činností = (LES)</t>
  </si>
  <si>
    <t>Vnitřní obchod, služby a cestovní ruch</t>
  </si>
  <si>
    <t>Cestovní ruch = (TURISTICKÉ A INFORMAČNÍ CENTRUM Štíty)</t>
  </si>
  <si>
    <t xml:space="preserve">TIC Štíty - prodej zboží - např. prodej kartografického zboží, prodej pohlednic, prodej knih, prodej suvenýrů a reklamních předmětů, prodej poštovních známek. </t>
  </si>
  <si>
    <t>Vodní hospodářství</t>
  </si>
  <si>
    <t>Pitná voda = (VEŘEJNÉ VODOVODY, zdroje pitné vody, VODOJEM)</t>
  </si>
  <si>
    <t>Příjmy související se zásobováním pitnou vodou - VODNÉ.</t>
  </si>
  <si>
    <t>Odvádění a čištění odpadních vod a nakládání s kaly = (KANALIZACE a ČOV)</t>
  </si>
  <si>
    <t>Příjmy za odvádění odpadních vod - STOČNÉ.</t>
  </si>
  <si>
    <t>Kultura</t>
  </si>
  <si>
    <t>Činnosti knihovnické (KNIHOVNY)</t>
  </si>
  <si>
    <t>Ostatní záležitosti kultury = (KULTURNÍ DOMY A KULTURNÍ AKCE)</t>
  </si>
  <si>
    <t xml:space="preserve">Příjmy z různých kulturních akcí, slavností - např. příjmy ze vstupného apod.  </t>
  </si>
  <si>
    <t>Zdravotnictví</t>
  </si>
  <si>
    <t>Ostatní zdravotnická zaříz.a služby pro zdravot. = (ZDRAVOTNÍ STŘEDISKO)</t>
  </si>
  <si>
    <t>Komunální služby a územní rozvoj</t>
  </si>
  <si>
    <t>Pohřebnictví = (HŘBITOVY)</t>
  </si>
  <si>
    <t>Komunální služby a územní rozvoj j.n. = (TECHNICKÉ SLUŽBY MĚSTA Štíty a MAJETEK OBCE)</t>
  </si>
  <si>
    <t>Příjmy z poskytovaných služeb - Technické služby obce - MH (místní hospodářství) - služby pro odběratele.</t>
  </si>
  <si>
    <t>Příjmy z prodeje pozemků.</t>
  </si>
  <si>
    <t>Odpadové hospodářství</t>
  </si>
  <si>
    <t xml:space="preserve">Sběr a svoz komunálních odpadů </t>
  </si>
  <si>
    <t>Příjmy z prodeje tašek na odpad a popelnic.</t>
  </si>
  <si>
    <t>Ostatní příjmy za odpady - prodej kovového odpadu.</t>
  </si>
  <si>
    <t>Požární ochrana</t>
  </si>
  <si>
    <t>Požární ochrana “ dobrovolná část = (JSDH Štíty)</t>
  </si>
  <si>
    <t>Všeobecná veřejná správa a služby</t>
  </si>
  <si>
    <t>Činnost místní správy = (MĚSTSKÝ ÚŘAD Štíty a SPRÁVNÍ ČINNOST OBCE)</t>
  </si>
  <si>
    <t>Finanční operace</t>
  </si>
  <si>
    <t>Ostatní činnosti</t>
  </si>
  <si>
    <t>FINANCOVÁNÍ</t>
  </si>
  <si>
    <t>Změna stavu krátkodobých prostředků na bankovních účtech - zapojení vlastních finačních prostředků - ZBÚ.</t>
  </si>
  <si>
    <t>Zpracovala : Pavlína Minářová</t>
  </si>
  <si>
    <t>KD - příjmy z pronájmu. Poznámka: vč. příjmů z pronájmu společenské místnosti v Crhově.</t>
  </si>
  <si>
    <t>MĚSTO Štíty - převod prostředků z účtu ČNB příp. z účtu ČSOB na ZBÚ u České spořitelny, a.s., ve výdajích bude stejná částka rozpočtována na 6330-5345 (zatím 5.000.000,- Kč).</t>
  </si>
  <si>
    <t>5xxx</t>
  </si>
  <si>
    <t>TIC Štíty - za služby - kopírování, skenování a tisk.</t>
  </si>
  <si>
    <t xml:space="preserve">Souhrnný přehled o stavu rozpočtu MĚSTA Štíty : </t>
  </si>
  <si>
    <r>
      <t>I.</t>
    </r>
    <r>
      <rPr>
        <b/>
        <sz val="7"/>
        <color indexed="18"/>
        <rFont val="Times New Roman"/>
        <family val="1"/>
        <charset val="238"/>
      </rPr>
      <t xml:space="preserve">             </t>
    </r>
    <r>
      <rPr>
        <b/>
        <u/>
        <sz val="12.5"/>
        <color indexed="18"/>
        <rFont val="Arial"/>
        <family val="2"/>
        <charset val="238"/>
      </rPr>
      <t>ROZPOČTOVÉ PŘÍJMY</t>
    </r>
  </si>
  <si>
    <r>
      <t>·</t>
    </r>
    <r>
      <rPr>
        <sz val="7"/>
        <color indexed="18"/>
        <rFont val="Times New Roman"/>
        <family val="1"/>
        <charset val="238"/>
      </rPr>
      <t xml:space="preserve">         </t>
    </r>
    <r>
      <rPr>
        <b/>
        <sz val="10"/>
        <color indexed="18"/>
        <rFont val="Arial"/>
        <family val="2"/>
        <charset val="238"/>
      </rPr>
      <t>CELKEM rozpočtové příjmy:</t>
    </r>
  </si>
  <si>
    <r>
      <t>II.</t>
    </r>
    <r>
      <rPr>
        <b/>
        <sz val="7"/>
        <color indexed="18"/>
        <rFont val="Times New Roman"/>
        <family val="1"/>
        <charset val="238"/>
      </rPr>
      <t xml:space="preserve">           </t>
    </r>
    <r>
      <rPr>
        <b/>
        <u/>
        <sz val="12.5"/>
        <color indexed="18"/>
        <rFont val="Arial"/>
        <family val="2"/>
        <charset val="238"/>
      </rPr>
      <t>ROZPOČTOVÉ VÝDAJE</t>
    </r>
  </si>
  <si>
    <r>
      <t>·</t>
    </r>
    <r>
      <rPr>
        <sz val="7"/>
        <color indexed="18"/>
        <rFont val="Times New Roman"/>
        <family val="1"/>
        <charset val="238"/>
      </rPr>
      <t xml:space="preserve">         </t>
    </r>
    <r>
      <rPr>
        <b/>
        <sz val="10"/>
        <color indexed="18"/>
        <rFont val="Arial"/>
        <family val="2"/>
        <charset val="238"/>
      </rPr>
      <t>CELKEM rozpočtové výdaje :</t>
    </r>
  </si>
  <si>
    <r>
      <t>III.</t>
    </r>
    <r>
      <rPr>
        <b/>
        <sz val="7"/>
        <color indexed="18"/>
        <rFont val="Times New Roman"/>
        <family val="1"/>
        <charset val="238"/>
      </rPr>
      <t xml:space="preserve">          </t>
    </r>
    <r>
      <rPr>
        <b/>
        <u/>
        <sz val="12.5"/>
        <color indexed="18"/>
        <rFont val="Arial"/>
        <family val="2"/>
        <charset val="238"/>
      </rPr>
      <t>FINANCOVÁNÍ – třída 8</t>
    </r>
  </si>
  <si>
    <r>
      <t>·</t>
    </r>
    <r>
      <rPr>
        <sz val="7"/>
        <color indexed="18"/>
        <rFont val="Times New Roman"/>
        <family val="1"/>
        <charset val="238"/>
      </rPr>
      <t xml:space="preserve">         </t>
    </r>
    <r>
      <rPr>
        <b/>
        <sz val="10"/>
        <color indexed="18"/>
        <rFont val="Arial"/>
        <family val="2"/>
        <charset val="238"/>
      </rPr>
      <t>CELKEM financování :</t>
    </r>
  </si>
  <si>
    <t>Rekapitulace:</t>
  </si>
  <si>
    <r>
      <t>ROZPOČTOVÉ PŘÍJMY</t>
    </r>
    <r>
      <rPr>
        <b/>
        <sz val="8"/>
        <color indexed="8"/>
        <rFont val="Symbol"/>
        <family val="1"/>
        <charset val="2"/>
      </rPr>
      <t>;</t>
    </r>
    <r>
      <rPr>
        <b/>
        <sz val="8"/>
        <color indexed="8"/>
        <rFont val="Times New Roman"/>
        <family val="1"/>
        <charset val="238"/>
      </rPr>
      <t xml:space="preserve"> ROZPOČTOVÉ VÝDAJE</t>
    </r>
  </si>
  <si>
    <t xml:space="preserve">PŘÍJMY celkem - VÝDAJE celkem </t>
  </si>
  <si>
    <t xml:space="preserve">FINANCOVÁNÍ </t>
  </si>
  <si>
    <t>pol. 8115</t>
  </si>
  <si>
    <r>
      <t>Změna stavu krát.prostředků na bank.účtech (</t>
    </r>
    <r>
      <rPr>
        <sz val="8"/>
        <color indexed="8"/>
        <rFont val="Calibri"/>
        <family val="2"/>
        <charset val="238"/>
      </rPr>
      <t>±</t>
    </r>
    <r>
      <rPr>
        <sz val="8"/>
        <color indexed="8"/>
        <rFont val="Times New Roman"/>
        <family val="1"/>
        <charset val="238"/>
      </rPr>
      <t xml:space="preserve">)                 </t>
    </r>
    <r>
      <rPr>
        <sz val="7"/>
        <color indexed="8"/>
        <rFont val="Times New Roman"/>
        <family val="1"/>
        <charset val="238"/>
      </rPr>
      <t>(+) = zapojení vlastních fin. prostředků ze ZBÚ</t>
    </r>
    <r>
      <rPr>
        <sz val="7"/>
        <color indexed="8"/>
        <rFont val="Symbol"/>
        <family val="1"/>
        <charset val="2"/>
      </rPr>
      <t>;</t>
    </r>
    <r>
      <rPr>
        <sz val="7"/>
        <color indexed="8"/>
        <rFont val="Times New Roman"/>
        <family val="1"/>
        <charset val="238"/>
      </rPr>
      <t xml:space="preserve"> (-) = úspora</t>
    </r>
  </si>
  <si>
    <t>pol. 8124</t>
  </si>
  <si>
    <t>Uhrazené splátky dlouhod. přijatých půjček (-) = splátky ÚVĚRŮ</t>
  </si>
  <si>
    <t>Třída 8</t>
  </si>
  <si>
    <r>
      <t>Ostatní (</t>
    </r>
    <r>
      <rPr>
        <sz val="8"/>
        <color indexed="8"/>
        <rFont val="Calibri"/>
        <family val="2"/>
        <charset val="238"/>
      </rPr>
      <t>±)</t>
    </r>
  </si>
  <si>
    <r>
      <t>FINANCOVÁNÍ celkem (</t>
    </r>
    <r>
      <rPr>
        <b/>
        <sz val="10"/>
        <color indexed="8"/>
        <rFont val="Calibri"/>
        <family val="2"/>
        <charset val="238"/>
      </rPr>
      <t>±</t>
    </r>
    <r>
      <rPr>
        <b/>
        <sz val="10"/>
        <color indexed="8"/>
        <rFont val="Times New Roman"/>
        <family val="1"/>
        <charset val="238"/>
      </rPr>
      <t>)</t>
    </r>
  </si>
  <si>
    <t>Rekapitulace</t>
  </si>
  <si>
    <t>PŘÍJMY celkem vč. FINANCOVÁNÍ (+)</t>
  </si>
  <si>
    <t xml:space="preserve">VÝDAJE celkem vč. FINANCOVÁNÍ (-) </t>
  </si>
  <si>
    <t>Dlouhodobé přijaté půjčené prostředky (+)</t>
  </si>
  <si>
    <t>Operace z peněžních účtů organizace nemající charakter příjmů a výdajů vládního sektoru (+)</t>
  </si>
  <si>
    <t>FINANCOVÁNÍ CELKEM</t>
  </si>
  <si>
    <t>PŘÍJMY vč. FINANCOVÁNÍ CELKEM</t>
  </si>
  <si>
    <t>Bytové hospodářství = (BYTY MĚSTA Štíty)</t>
  </si>
  <si>
    <t>Nebytové hospodářství = (NEBYTOVÉ PROSTORY MĚSTA Štíty)</t>
  </si>
  <si>
    <t>8124</t>
  </si>
  <si>
    <t>Uhrazené splátky dlouhod. přijatých půjček (-)</t>
  </si>
  <si>
    <t>VÝDAJE vč. FINANCOVÁNÍ CELKEM</t>
  </si>
  <si>
    <t>Příjem z daně z příjmů FO placené plátci</t>
  </si>
  <si>
    <t>Příjem z daně z příjmů FO placené plátci (předčíslí 2612, 4634).</t>
  </si>
  <si>
    <t>Příjem z daně z příjmů FO placené poplatníky</t>
  </si>
  <si>
    <t>Př.z DPFO vybírané srážkou podle zvlášt.sazby daně</t>
  </si>
  <si>
    <t>Příjem z daně z příjmů právnických osob</t>
  </si>
  <si>
    <t>Příjem z daně z přidané hodnoty</t>
  </si>
  <si>
    <t>Př.z odvodů za odnětí půdy ze zem.půd.fondu dle z.</t>
  </si>
  <si>
    <t>Příjem z daně z příjmů FO placené poplatníky (předčíslí 1652).</t>
  </si>
  <si>
    <t>Příjem z DPFO vybírané srážkou podle zvlášt.sazby daně (předčíslí 1660).</t>
  </si>
  <si>
    <t>Příjem z daně z příjmů právnických osob (předčíslí 641).</t>
  </si>
  <si>
    <r>
      <t xml:space="preserve">Příjem z DPPO v případech, kdy poplat. je obec, ... </t>
    </r>
    <r>
      <rPr>
        <i/>
        <sz val="10"/>
        <rFont val="Symbol"/>
        <family val="1"/>
        <charset val="2"/>
      </rPr>
      <t>®</t>
    </r>
    <r>
      <rPr>
        <i/>
        <sz val="10"/>
        <rFont val="Times New Roman"/>
        <family val="1"/>
        <charset val="238"/>
      </rPr>
      <t xml:space="preserve"> bude rozpočtováno až na základě známé skutečnosti.</t>
    </r>
  </si>
  <si>
    <t>Příjem z daně z přidané hodnoty (předčíslí 1679).</t>
  </si>
  <si>
    <t>Příjem z daně z nemovitých věcí (předčíslí 633).</t>
  </si>
  <si>
    <t>Příjem z daně z nemovitých věcí</t>
  </si>
  <si>
    <t xml:space="preserve">Příjem z odvodů za odnětí půdy ze zem.půd.fondu ... - část ve výši 30% je příjmem rozpočtu obce, na jejímž území se odňatá půda nachází. Převod prostřednictvím celního úřadu (předčíslí 676). </t>
  </si>
  <si>
    <t>Př.z daně z hazard.her s výj.dílčí daně z tech.her</t>
  </si>
  <si>
    <t>Příjem z daně z hazardních her s výjimkou dílčí daně z technických her (předčíslí 9814) - převod daně dle §7 odst. 4 písm. b) z. č. 187/2016 Sb - 30% (SFÚ).</t>
  </si>
  <si>
    <t>Př.ze zruš.odvodu z loterií a podob. her kromě od. (předčíslí 3690) - dobíhající příjmy z účtu s předč. 3690.</t>
  </si>
  <si>
    <t>Př.ze zruš.odvodu z loterií a podob. her kromě od.</t>
  </si>
  <si>
    <t>Příjem z poplatku ze psů</t>
  </si>
  <si>
    <t>Příjem z poplatku ze psů.</t>
  </si>
  <si>
    <t>Příjem z poplatku z pobytu.</t>
  </si>
  <si>
    <t>Příjem z poplatku z pobytu</t>
  </si>
  <si>
    <t>Příjem ze zrušených místních poplatků</t>
  </si>
  <si>
    <t>Příjem ze správních poplatků.</t>
  </si>
  <si>
    <t>Příjem ze správních poplatků</t>
  </si>
  <si>
    <t>Příjmy spojené s činností v lesích, například příjmy spojené s těžbou dřeva → za vytěžené dříví, prodej dřeva, palivového dříví, případně i poplatek za sběr semen.</t>
  </si>
  <si>
    <r>
      <t xml:space="preserve">Příjmy z prod. zboží (již nakoup. za úč. prodeje) </t>
    </r>
    <r>
      <rPr>
        <sz val="10"/>
        <rFont val="Symbol"/>
        <family val="1"/>
        <charset val="2"/>
      </rPr>
      <t>®</t>
    </r>
    <r>
      <rPr>
        <sz val="10"/>
        <rFont val="Times New Roman"/>
        <family val="1"/>
        <charset val="238"/>
      </rPr>
      <t xml:space="preserve"> LES - příjmy z prodeje nakoupeného dřeva.</t>
    </r>
  </si>
  <si>
    <t>Příjem z pronájmu nebo pachtu pozemků</t>
  </si>
  <si>
    <t xml:space="preserve">Poznámka - pozor: prodej vstupenek na akce pořádané Městem Štíty jsou zařazeny na § 3319. </t>
  </si>
  <si>
    <t>Příjem z pronájmu nebo pachtu ost. nemov.věcí a JČ</t>
  </si>
  <si>
    <t>Příjem z pronájmu nebo pachtu movitých věcí</t>
  </si>
  <si>
    <t xml:space="preserve">KD - příjmy z pronájmu movitých věcí - např. zapůjčení vybavení KD Štíty. </t>
  </si>
  <si>
    <t>Přijaté peněžité neinvestiční dary</t>
  </si>
  <si>
    <t>Příjem z pojistných plnění</t>
  </si>
  <si>
    <t>Příjem z pronájmu nebo pachtu pozemků.</t>
  </si>
  <si>
    <t>Příjmy z pronájmu nebo pachtu ostatních nemovitých věcí a jejich částí - jiných než zařazených na § 3319, § 3539, § 3612,  § 3613, § 6171 - např. Řáholec, chata Pastviny.</t>
  </si>
  <si>
    <t>Příjmy z pronájmu nebo pachtu movitých věcí MH - např. zapůjčení laviček, stolů, lešení, apod.</t>
  </si>
  <si>
    <t xml:space="preserve">Sběr a svoz nebezpečných odpadů </t>
  </si>
  <si>
    <t>Příjmy související s poskytování služeb - např. poplatky za kopírování, za fax, za hlášení místního rozhlasu. Poplatek za veřejné WC. Režijní poplatky - při prodeji pozemků za vystavení smlouvy. Štítecký list - inzerce.</t>
  </si>
  <si>
    <t>Příjem z úroků</t>
  </si>
  <si>
    <t>Převody vlastním fondům v rozpočtech územní úrovně = (Převody z rozpočtových účtů)</t>
  </si>
  <si>
    <t>KD - příjmy za služby související s pronájmem - např. vodné, stočné, el.energie, topení, půjčovné - zapůjčení ubrusů, nádobí apod.</t>
  </si>
  <si>
    <t xml:space="preserve">Odvětvové třídění RS </t>
  </si>
  <si>
    <t>103x</t>
  </si>
  <si>
    <t>3xxx</t>
  </si>
  <si>
    <t>Služby pro obyvatelstvo</t>
  </si>
  <si>
    <t>FINANCOVÁNÍ CELKEM CELKEM</t>
  </si>
  <si>
    <t>2xxx</t>
  </si>
  <si>
    <t>Průmyslová a ostatní odvětví hospodářství</t>
  </si>
  <si>
    <t>pol. 8123</t>
  </si>
  <si>
    <t>Součást výše uvedeného odvětvové třídění RS.</t>
  </si>
  <si>
    <t>Neinvestiční příspěvky zřízeným přísp.org.</t>
  </si>
  <si>
    <t>Příjemce - účel</t>
  </si>
  <si>
    <t>Př.z DPPO v případech, kdy poplat. je obec, s výj.</t>
  </si>
  <si>
    <t>Příjem z poplatku za užívání veřej. prostranství</t>
  </si>
  <si>
    <t>Př.z poplatku za obecní systém odpad.hosp.a příj.z</t>
  </si>
  <si>
    <t>Př.z úhrad za dobývání nerostů a popl.za geolog.pr</t>
  </si>
  <si>
    <t>Př.z poskytov. služeb, výrobků,prací,výkonů a práv</t>
  </si>
  <si>
    <t>Př.z prodeje zboží (již nakoupen. za účelem prod.)</t>
  </si>
  <si>
    <t>Přijaté neinvestiční příspěvky a náhrady</t>
  </si>
  <si>
    <t>Odvádění a čištění odpadn. vod a nakládání s kaly</t>
  </si>
  <si>
    <t>Příjem z prodeje pozemků</t>
  </si>
  <si>
    <t>Komunální služby a územní rozvoj jinde nezařazené</t>
  </si>
  <si>
    <t>Příjem sankčních plateb přijatých od jiných osob</t>
  </si>
  <si>
    <t>Využívání a zneškodňování komunálních odpadů</t>
  </si>
  <si>
    <t>Neinvestiční transfery krajům</t>
  </si>
  <si>
    <t>Úpravený rozpočet 2023</t>
  </si>
  <si>
    <t>Stav k 31.12.2023 (skutečnost)</t>
  </si>
  <si>
    <t>Ostatní záležitosti kultury, církví a sděl.prostředků</t>
  </si>
  <si>
    <t>Příjmy knihovny za poskytované služby - knihovní poplatky cca 8.000,- Kč.</t>
  </si>
  <si>
    <r>
      <t xml:space="preserve">Změna stavu krátkodobých prostředků na bankovních účtech (+) Zapojení vlastních finančních prostředků ze ZBÚ Města Štíty (část). </t>
    </r>
    <r>
      <rPr>
        <sz val="8"/>
        <color indexed="8"/>
        <rFont val="Times New Roman"/>
        <family val="1"/>
        <charset val="238"/>
      </rPr>
      <t>Poznámka: (-) = úspora</t>
    </r>
  </si>
  <si>
    <t>6xxx</t>
  </si>
  <si>
    <t>Neinvestiční výdaje (5xxx)</t>
  </si>
  <si>
    <t>Investiční výdaje (6xxx)</t>
  </si>
  <si>
    <t>Tvorba sociálního fondu - převod prostředků ze základního běžného účtu 231 na účet 236 = SF, ve výdajích je stejná částka rozpočtována na 6330-5342 (200.000,- Kč).</t>
  </si>
  <si>
    <r>
      <t xml:space="preserve">běžné    </t>
    </r>
    <r>
      <rPr>
        <sz val="13"/>
        <rFont val="Symbol"/>
        <family val="1"/>
        <charset val="2"/>
      </rPr>
      <t>®</t>
    </r>
    <r>
      <rPr>
        <sz val="13"/>
        <rFont val="Times New Roman"/>
        <family val="1"/>
        <charset val="238"/>
      </rPr>
      <t xml:space="preserve">               </t>
    </r>
    <r>
      <rPr>
        <b/>
        <sz val="13"/>
        <rFont val="Times New Roman"/>
        <family val="1"/>
        <charset val="238"/>
      </rPr>
      <t>daňové</t>
    </r>
    <r>
      <rPr>
        <sz val="13"/>
        <rFont val="Times New Roman"/>
        <family val="1"/>
        <charset val="238"/>
      </rPr>
      <t xml:space="preserve"> </t>
    </r>
    <r>
      <rPr>
        <sz val="10"/>
        <rFont val="Times New Roman"/>
        <family val="1"/>
        <charset val="238"/>
      </rPr>
      <t xml:space="preserve">(položky 1xxx)        </t>
    </r>
    <r>
      <rPr>
        <sz val="13"/>
        <rFont val="Times New Roman"/>
        <family val="1"/>
        <charset val="238"/>
      </rPr>
      <t xml:space="preserve">             </t>
    </r>
  </si>
  <si>
    <r>
      <t>přijaté transfery</t>
    </r>
    <r>
      <rPr>
        <sz val="13"/>
        <rFont val="Times New Roman"/>
        <family val="1"/>
        <charset val="238"/>
      </rPr>
      <t xml:space="preserve">       </t>
    </r>
    <r>
      <rPr>
        <sz val="13"/>
        <rFont val="Symbol"/>
        <family val="1"/>
        <charset val="2"/>
      </rPr>
      <t>®</t>
    </r>
    <r>
      <rPr>
        <sz val="13"/>
        <rFont val="Times New Roman"/>
        <family val="1"/>
        <charset val="238"/>
      </rPr>
      <t xml:space="preserve">        dotace a příspěvky    </t>
    </r>
    <r>
      <rPr>
        <sz val="13"/>
        <rFont val="Symbol"/>
        <family val="1"/>
        <charset val="2"/>
      </rPr>
      <t>®</t>
    </r>
    <r>
      <rPr>
        <sz val="13"/>
        <rFont val="Times New Roman"/>
        <family val="1"/>
        <charset val="238"/>
      </rPr>
      <t xml:space="preserve">  neinvestiční </t>
    </r>
    <r>
      <rPr>
        <sz val="10"/>
        <rFont val="Times New Roman"/>
        <family val="1"/>
        <charset val="238"/>
      </rPr>
      <t>(položky 41xx)</t>
    </r>
  </si>
  <si>
    <r>
      <t xml:space="preserve">Bezpečnost státu a právní ochrana </t>
    </r>
    <r>
      <rPr>
        <sz val="6"/>
        <rFont val="Times New Roman"/>
        <family val="1"/>
        <charset val="238"/>
      </rPr>
      <t xml:space="preserve">(ochrana obyvatelstva, požární ochrana a IZS apod.) </t>
    </r>
  </si>
  <si>
    <r>
      <rPr>
        <b/>
        <sz val="9"/>
        <color theme="1"/>
        <rFont val="Times New Roman"/>
        <family val="1"/>
        <charset val="238"/>
      </rPr>
      <t>VÝDAJE - ZÁVAZNÝ UKAZATEL - odvětvové třídění RS</t>
    </r>
    <r>
      <rPr>
        <sz val="9"/>
        <color theme="1"/>
        <rFont val="Times New Roman"/>
        <family val="1"/>
        <charset val="238"/>
      </rPr>
      <t xml:space="preserve"> v rozsahu dle výše uvedeného třídění + </t>
    </r>
    <r>
      <rPr>
        <b/>
        <sz val="9"/>
        <color theme="1"/>
        <rFont val="Times New Roman"/>
        <family val="1"/>
        <charset val="238"/>
      </rPr>
      <t>"Finanční vztahy k jiným osobám"</t>
    </r>
  </si>
  <si>
    <r>
      <rPr>
        <b/>
        <sz val="12"/>
        <color theme="1"/>
        <rFont val="Times New Roman"/>
        <family val="1"/>
        <charset val="238"/>
      </rPr>
      <t>Finanční vztahy k jiným osobám</t>
    </r>
    <r>
      <rPr>
        <b/>
        <sz val="10"/>
        <color theme="1"/>
        <rFont val="Times New Roman"/>
        <family val="1"/>
        <charset val="238"/>
      </rPr>
      <t xml:space="preserve"> </t>
    </r>
    <r>
      <rPr>
        <b/>
        <sz val="7"/>
        <color theme="1"/>
        <rFont val="Times New Roman"/>
        <family val="1"/>
        <charset val="238"/>
      </rPr>
      <t>(vč. příspěvků a dotací příspěvkové organizaci)</t>
    </r>
    <r>
      <rPr>
        <b/>
        <sz val="10"/>
        <color theme="1"/>
        <rFont val="Times New Roman"/>
        <family val="1"/>
        <charset val="238"/>
      </rPr>
      <t xml:space="preserve"> - ZÁVAZNÝ UKAZATEL ROZPOČTU</t>
    </r>
  </si>
  <si>
    <r>
      <t xml:space="preserve">Neinvestiční transfery krajům </t>
    </r>
    <r>
      <rPr>
        <b/>
        <sz val="6"/>
        <rFont val="Times New Roman"/>
        <family val="1"/>
        <charset val="238"/>
      </rPr>
      <t>ZJ 035</t>
    </r>
  </si>
  <si>
    <r>
      <t xml:space="preserve">                                                                                    </t>
    </r>
    <r>
      <rPr>
        <sz val="12"/>
        <rFont val="Symbol"/>
        <family val="1"/>
        <charset val="2"/>
      </rPr>
      <t>®</t>
    </r>
    <r>
      <rPr>
        <sz val="12"/>
        <rFont val="Times New Roman"/>
        <family val="1"/>
        <charset val="238"/>
      </rPr>
      <t xml:space="preserve">  </t>
    </r>
    <r>
      <rPr>
        <sz val="13"/>
        <rFont val="Times New Roman"/>
        <family val="1"/>
        <charset val="238"/>
      </rPr>
      <t>investiční</t>
    </r>
    <r>
      <rPr>
        <sz val="12"/>
        <rFont val="Times New Roman"/>
        <family val="1"/>
        <charset val="238"/>
      </rPr>
      <t xml:space="preserve"> </t>
    </r>
    <r>
      <rPr>
        <sz val="10"/>
        <rFont val="Times New Roman"/>
        <family val="1"/>
        <charset val="238"/>
      </rPr>
      <t xml:space="preserve">(položky 42xx)       </t>
    </r>
    <r>
      <rPr>
        <sz val="12"/>
        <rFont val="Times New Roman"/>
        <family val="1"/>
        <charset val="238"/>
      </rPr>
      <t xml:space="preserve">                                </t>
    </r>
  </si>
  <si>
    <t>VÝDAJE vč. FINANCOVÁNÍ</t>
  </si>
  <si>
    <t>Neinvestiční přijaté transf.z všeob.pokl.správy SR</t>
  </si>
  <si>
    <t>Ost.příjmy z finančního vypořádání od jiných rozp.</t>
  </si>
  <si>
    <t>Ostatní finanční operace</t>
  </si>
  <si>
    <t>Ostatní činnosti jinde nezařazené</t>
  </si>
  <si>
    <t>Úpravený rozpočet 2024</t>
  </si>
  <si>
    <t>Stav k 31.12.2024 (skutečnost)</t>
  </si>
  <si>
    <t>ROZPOČET na ROK 2024</t>
  </si>
  <si>
    <t>Tzv. sdílené daně se do rozpočtu obcí přelozdělují dle zákona č. 243/2000 Sb., o rozpočtovém určení výnosů některých daní územním samosprávným celkům a některým státním fondům (zákon o rozpočtovém určení daní), ve znění pozdějších předpisů. Do rozpočtu roku 2024 byly daňové příjmy (kromě p. 1122) zařazeny cca dle skutečnosti roku 2023. Navýšení (případně snížení) daňových příjmů bude řešeno rozpočtovou změnou.</t>
  </si>
  <si>
    <t>Příjmy úhrad za dobývání nerostů a poplatků za geologické práce - od 01.01.2017 nahrazuje (2119-2343) - OBVODNÍ BÁŇSKÝ ÚŘAD - úhrada z dobývacího prostoru za rok 2024.</t>
  </si>
  <si>
    <t>Ostatní přijaté dotace budou rozpočtovány rozpočtovým opatřením v průběhu roku 2024, poté co bude známa jejich výše - např. na základě rozpočtového opatření KrÚ Olomouc - v případě dotace z rozpočtu Olomouckého kraje, apod.</t>
  </si>
  <si>
    <r>
      <t xml:space="preserve">Ostatní nedaňové příjmy j.n </t>
    </r>
    <r>
      <rPr>
        <sz val="10"/>
        <rFont val="Symbol"/>
        <family val="1"/>
        <charset val="2"/>
      </rPr>
      <t>®</t>
    </r>
    <r>
      <rPr>
        <i/>
        <sz val="10"/>
        <rFont val="Times New Roman"/>
        <family val="1"/>
        <charset val="238"/>
      </rPr>
      <t xml:space="preserve"> rok 2024 nerozpočtováno. Poznámka: v roce 2023 - VRATKA provedené mylné platby roku 2022 - UNIPRO plus s.r.o..</t>
    </r>
  </si>
  <si>
    <r>
      <t xml:space="preserve">Ostatní příjmy z finančního vypořádání od jiných rozpočtů </t>
    </r>
    <r>
      <rPr>
        <sz val="10"/>
        <rFont val="Symbol"/>
        <family val="1"/>
        <charset val="2"/>
      </rPr>
      <t>®</t>
    </r>
    <r>
      <rPr>
        <i/>
        <sz val="10"/>
        <rFont val="Times New Roman"/>
        <family val="1"/>
        <charset val="238"/>
      </rPr>
      <t xml:space="preserve"> rok 2024 nerozpočtováno. Poznámka: v roce 2023 - Finanční úřad pro Olomoucký kraj - vratka přeplatku silniční daně (za minulá období).</t>
    </r>
  </si>
  <si>
    <r>
      <t xml:space="preserve">Dlouhodobé přijaté půjčené prostředky (+) </t>
    </r>
    <r>
      <rPr>
        <sz val="10"/>
        <rFont val="Symbol"/>
        <family val="1"/>
        <charset val="2"/>
      </rPr>
      <t>®</t>
    </r>
    <r>
      <rPr>
        <i/>
        <sz val="10"/>
        <rFont val="Times New Roman"/>
        <family val="1"/>
        <charset val="238"/>
      </rPr>
      <t xml:space="preserve"> rok 2024 nerozpočtováno. Poznámka: v roce 2023 - příjem úvěru dle Smlouvy o úvěru č. 0713065189/LCD.</t>
    </r>
  </si>
  <si>
    <t>Příjem z úroků - sociální fond (účet 236 = 20,- Kč)</t>
  </si>
  <si>
    <t>Příjem z úroků - základní běžné účty, spořící účet (účet 231 = 199.980,- Kč)</t>
  </si>
  <si>
    <t>Příjem z pojistných plnění - zatím rozpočtovány pouze pohledávky roku 2023 za vyžádáné náhrady nákladů za zásah JSDH u dopravních nehod v roce 2023 ve výši 89.600,- Kč. Případné přijaté náhrady nákladů za zásah JSDH u dopravních nehod v roce 2024 budou řešeny rozpočtovou změnou.</t>
  </si>
  <si>
    <r>
      <t>Přijaté nekapitálové příspěvky a náhrady</t>
    </r>
    <r>
      <rPr>
        <sz val="10"/>
        <rFont val="Symbol"/>
        <family val="1"/>
        <charset val="2"/>
      </rPr>
      <t>®</t>
    </r>
    <r>
      <rPr>
        <i/>
        <sz val="10"/>
        <rFont val="Times New Roman"/>
        <family val="1"/>
        <charset val="238"/>
      </rPr>
      <t xml:space="preserve"> rok 2024 nerozpočtováno. Poznámka: v roce 2023 - Sbírka zákonů ČR ročník 2022 - vyúčtování.</t>
    </r>
  </si>
  <si>
    <r>
      <t xml:space="preserve">Neinvestiční přijaté transfery ze státního rozpočtu v rámci souhrnného dotačního vztahu </t>
    </r>
    <r>
      <rPr>
        <sz val="10"/>
        <rFont val="Symbol"/>
        <family val="1"/>
        <charset val="2"/>
      </rPr>
      <t>®</t>
    </r>
    <r>
      <rPr>
        <sz val="10"/>
        <rFont val="Times New Roman"/>
        <family val="1"/>
        <charset val="238"/>
      </rPr>
      <t xml:space="preserve"> celkem 751.200,- Kč. Součástí příspěvku je příspěvek na opatrovnictví ve výši 122.000,- Kč. </t>
    </r>
  </si>
  <si>
    <t>Příjmy knihovny ze sankčních plateb - náhrady (sankce) za poškození nebo ztrátu knih.</t>
  </si>
  <si>
    <r>
      <t xml:space="preserve">• </t>
    </r>
    <r>
      <rPr>
        <sz val="7"/>
        <color theme="1"/>
        <rFont val="Times New Roman"/>
        <family val="1"/>
        <charset val="238"/>
      </rPr>
      <t xml:space="preserve">  pol.</t>
    </r>
  </si>
  <si>
    <r>
      <t xml:space="preserve">• </t>
    </r>
    <r>
      <rPr>
        <strike/>
        <sz val="7"/>
        <color theme="1"/>
        <rFont val="Times New Roman"/>
        <family val="1"/>
        <charset val="238"/>
      </rPr>
      <t xml:space="preserve">  pol.</t>
    </r>
  </si>
  <si>
    <r>
      <t xml:space="preserve">Přijaté neinvestiční příspěvky a náhrady </t>
    </r>
    <r>
      <rPr>
        <sz val="10"/>
        <color theme="1"/>
        <rFont val="Symbol"/>
        <family val="1"/>
        <charset val="2"/>
      </rPr>
      <t>®</t>
    </r>
    <r>
      <rPr>
        <i/>
        <sz val="10"/>
        <color theme="1"/>
        <rFont val="Times New Roman"/>
        <family val="1"/>
        <charset val="238"/>
      </rPr>
      <t xml:space="preserve"> rok 2024 nerozpočtováno. Poznámka: v roce 2023 - náhrady za poškození nebo ztrátu knih (rozpočet schválený).</t>
    </r>
  </si>
  <si>
    <r>
      <t xml:space="preserve">Přijaté peněžité neinvestiční dary </t>
    </r>
    <r>
      <rPr>
        <sz val="10"/>
        <color theme="1"/>
        <rFont val="Symbol"/>
        <family val="1"/>
        <charset val="2"/>
      </rPr>
      <t>®</t>
    </r>
    <r>
      <rPr>
        <i/>
        <sz val="10"/>
        <color theme="1"/>
        <rFont val="Times New Roman"/>
        <family val="1"/>
        <charset val="238"/>
      </rPr>
      <t xml:space="preserve"> rok 2024 - nerozpočtováno. Poznámka: v roce 2023 -  finanční dary na akci "Den pro rodinu".</t>
    </r>
  </si>
  <si>
    <t>KD - příjmy ze sankčních plateb - náhrady (sankce) za rozbité nádobí apod.</t>
  </si>
  <si>
    <r>
      <t xml:space="preserve">Přijaté neinvestiční příspěvky a náhrady </t>
    </r>
    <r>
      <rPr>
        <sz val="10"/>
        <color theme="1"/>
        <rFont val="Symbol"/>
        <family val="1"/>
        <charset val="2"/>
      </rPr>
      <t>®</t>
    </r>
    <r>
      <rPr>
        <i/>
        <sz val="10"/>
        <color theme="1"/>
        <rFont val="Times New Roman"/>
        <family val="1"/>
        <charset val="238"/>
      </rPr>
      <t xml:space="preserve"> rok 2024 nerozpočtováno. Poznámka: v roce 2023 - náhrady za rozbité nádobí apod. (rozpočet schválený).</t>
    </r>
  </si>
  <si>
    <r>
      <t xml:space="preserve">Přijmy v souvislosti s konáním společenských akcí </t>
    </r>
    <r>
      <rPr>
        <sz val="10"/>
        <color theme="1"/>
        <rFont val="Symbol"/>
        <family val="1"/>
        <charset val="2"/>
      </rPr>
      <t>®</t>
    </r>
    <r>
      <rPr>
        <i/>
        <sz val="10"/>
        <color theme="1"/>
        <rFont val="Times New Roman"/>
        <family val="1"/>
        <charset val="238"/>
      </rPr>
      <t xml:space="preserve"> rok 2024 nerozpočtováno. Poznámka: v roce 2023 - Oslavy 745 let města Štíty - tombola (společenský večer) a vstupné (společenský večer a koncert v kostele).</t>
    </r>
  </si>
  <si>
    <t>Pronajaté BYTY - příjmy za nájem - (předběžný odhad dle skutečnosti roku 2023, jelikož předpis 2024 BH se bude v průběhu roku měnit).</t>
  </si>
  <si>
    <t>Pronajaté nebytové prostory - příjmy za služby související s nájmem - zálohy, paušály (předpis roku 2024 = 114.000,- Kč + fakturace + vyúčtování služeb. Do rozpočtu zatím zahrnutý předpoklad ve výši 250.000,- Kč - bude upraveno dle provedeného vyúčtování služeb NBH v průběhu roku 2024.</t>
  </si>
  <si>
    <t>Pronajaté nebytové prostory - příjmy za pronájem nebytových prostor (předpis roku 2024 + fakturace 2024 = 378.016,- Kč + cca 85.000,- Kč, tj. 463.016,- Kč - do rozpočtu zahrnut zaokr. předpoklad 463.000,- Kč).</t>
  </si>
  <si>
    <r>
      <t xml:space="preserve">Pronajaté nebytové prostory - příjmy za pronájem vybavení - </t>
    </r>
    <r>
      <rPr>
        <sz val="8.5"/>
        <rFont val="Times New Roman"/>
        <family val="1"/>
        <charset val="238"/>
      </rPr>
      <t>kadeřnictví (předpis roku 2024 = fakturace = 3.640,- Kč).</t>
    </r>
  </si>
  <si>
    <r>
      <t xml:space="preserve">Příjmy z pronájmu hrobových míst - hřbitov Štíty - </t>
    </r>
    <r>
      <rPr>
        <sz val="9"/>
        <rFont val="Times New Roman"/>
        <family val="1"/>
        <charset val="238"/>
      </rPr>
      <t>dluhy roku 2022-2023 (2.000,- Kč) + předpis roku 2024 (odhad).</t>
    </r>
  </si>
  <si>
    <r>
      <t xml:space="preserve">Ostatní příjmy z vlastní činnosti </t>
    </r>
    <r>
      <rPr>
        <sz val="10"/>
        <rFont val="Symbol"/>
        <family val="1"/>
        <charset val="2"/>
      </rPr>
      <t>®</t>
    </r>
    <r>
      <rPr>
        <sz val="10"/>
        <rFont val="Times New Roman"/>
        <family val="1"/>
        <charset val="238"/>
      </rPr>
      <t xml:space="preserve"> rok 2024 - AKTIVACE - práce provedené pracovníky MH pro Město Štíty + náhrady za zřízení věcných břemen.</t>
    </r>
  </si>
  <si>
    <r>
      <t>·</t>
    </r>
    <r>
      <rPr>
        <sz val="7"/>
        <color indexed="18"/>
        <rFont val="Times New Roman"/>
        <family val="1"/>
        <charset val="238"/>
      </rPr>
      <t xml:space="preserve">         </t>
    </r>
    <r>
      <rPr>
        <b/>
        <sz val="10"/>
        <color indexed="18"/>
        <rFont val="Arial"/>
        <family val="2"/>
        <charset val="238"/>
      </rPr>
      <t xml:space="preserve">Rozpočet schválený - ZMě Štíty dne 27.03.2024: </t>
    </r>
  </si>
  <si>
    <r>
      <t>·</t>
    </r>
    <r>
      <rPr>
        <sz val="7"/>
        <color indexed="18"/>
        <rFont val="Times New Roman"/>
        <family val="1"/>
        <charset val="238"/>
      </rPr>
      <t xml:space="preserve">         </t>
    </r>
    <r>
      <rPr>
        <b/>
        <sz val="10"/>
        <color indexed="18"/>
        <rFont val="Arial"/>
        <family val="2"/>
        <charset val="238"/>
      </rPr>
      <t xml:space="preserve">Rozpočet schválený (8115 - zapojení vl.fin.zdrojů) - ZMě Štíty dne 27.03.2024: </t>
    </r>
  </si>
  <si>
    <r>
      <t>·</t>
    </r>
    <r>
      <rPr>
        <sz val="7"/>
        <color indexed="18"/>
        <rFont val="Times New Roman"/>
        <family val="1"/>
        <charset val="238"/>
      </rPr>
      <t xml:space="preserve">         </t>
    </r>
    <r>
      <rPr>
        <b/>
        <sz val="10"/>
        <color indexed="18"/>
        <rFont val="Arial"/>
        <family val="2"/>
        <charset val="238"/>
      </rPr>
      <t xml:space="preserve">Rozpočet schválený (8124 - splatky úvěrů) - ZMě Štíty dne 27.03.2024: </t>
    </r>
  </si>
  <si>
    <t>PŘÍJMY 2024 celkem (+)</t>
  </si>
  <si>
    <t>VÝDAJE 2024 celkem (-)</t>
  </si>
  <si>
    <t>Rozpočet  schválený 2024</t>
  </si>
  <si>
    <t>Příjem z pronájmu nebo pachtu movitých věcí - GasNet, s.r.o. - Nájem plynárenského zařízení za rok 2023 dle smlouvy č. 9414002461/182321. Poznámka: DUZP 31.12.2023, tzn. výnos roku 2023, ale příjem až roku 2024.</t>
  </si>
  <si>
    <t>ZDRAVOTNÍ STŘEDISKO - příjmy za pronájem nebyt.prostor (předpis roku 2024 = 84.972,- Kč).</t>
  </si>
  <si>
    <t>ZDRAVOTNÍ STŘEDISKO - příjmy za služby související s nájmem - zálohy, paušály (předpis roku 2024 =  147.100,- Kč).</t>
  </si>
  <si>
    <t>ZDRAVOTNÍ STŘEDISKO - příjmy za pronájem vybavení doktorům (předpis roku 2024 = 90.967,80 Kč).</t>
  </si>
  <si>
    <t>*Hlavní kulturní akce roku 2024: "Den pro rodinu"; "Kocourkovská pouť"; "Vánoční koncert".</t>
  </si>
  <si>
    <t>Z toho na účel:</t>
  </si>
  <si>
    <t>* ekologické a k přírodě šetrné technologie při hospodaření v lesích = 61.870,- Kč (ÚZ 29015),</t>
  </si>
  <si>
    <t>* ochrana lesa = 3.000,- Kč (ÚZ 29029).</t>
  </si>
  <si>
    <r>
      <t xml:space="preserve">Ostatní neinvestiční přijaté transfery ze státního rozpočtu - Neinvestiční dotace - hospodaření v lesích </t>
    </r>
    <r>
      <rPr>
        <sz val="10"/>
        <rFont val="Symbol"/>
        <family val="1"/>
        <charset val="2"/>
      </rPr>
      <t>®</t>
    </r>
    <r>
      <rPr>
        <sz val="10"/>
        <rFont val="Times New Roman"/>
        <family val="1"/>
        <charset val="238"/>
      </rPr>
      <t xml:space="preserve"> celkem 432.020,- Kč. </t>
    </r>
  </si>
  <si>
    <t xml:space="preserve">* obnova, zajištění a výchova lesních porostů do 40 let věku = 367.150,- Kč (ÚZ 170 5 29031), </t>
  </si>
  <si>
    <r>
      <t xml:space="preserve">Příjem sankčních plateb přijatých od jiných osob </t>
    </r>
    <r>
      <rPr>
        <sz val="10"/>
        <color theme="1"/>
        <rFont val="Symbol"/>
        <family val="1"/>
        <charset val="2"/>
      </rPr>
      <t>®</t>
    </r>
    <r>
      <rPr>
        <i/>
        <sz val="10"/>
        <color theme="1"/>
        <rFont val="Times New Roman"/>
        <family val="1"/>
        <charset val="238"/>
      </rPr>
      <t xml:space="preserve"> rok 2024 nerozpočtováno. Poznámka: v roce 2023 - BH - vymožené plnění - náhrady nad rámec pohledávky (úrok z prodlení, ...).</t>
    </r>
  </si>
  <si>
    <t>Přijaté nekapitálové příspěvky a náhrady - příjmy z "Vyúčtování služeb za rok 2023 - BYTOVÉ DRUŽSTVO - vratky přeplatků" - odhad (50.000,- Kč) + Spoluvlastníci domu č.p. 235 - vyúčtování spotřeby el. energie 2023 (3.425,- Kč).</t>
  </si>
  <si>
    <t>Přijaté nekapitálové příspěvky a náhrady - ASEKOL, Elektrowin a.s. (zpětný odběr elektrozařízení).</t>
  </si>
  <si>
    <t>Příjmy související s tříděním odpadů - platby od EKO-KOMU (cca 550.000,- Kč).</t>
  </si>
  <si>
    <r>
      <t xml:space="preserve">Příjmy za nebezpečné odpady </t>
    </r>
    <r>
      <rPr>
        <i/>
        <sz val="10"/>
        <rFont val="Symbol"/>
        <family val="1"/>
        <charset val="2"/>
      </rPr>
      <t>®</t>
    </r>
    <r>
      <rPr>
        <i/>
        <sz val="10"/>
        <rFont val="Times New Roman"/>
        <family val="1"/>
        <charset val="238"/>
      </rPr>
      <t xml:space="preserve"> rok 2024 nerozpočtováno. Poznámka: v roce 2023 - za uložení nebezpečnéh odpadu (rozpočet schválený).</t>
    </r>
  </si>
  <si>
    <t>Přijaté nekapitálové příspěvky a náhrady - náhrada za umístění televizního převaděče za rok 2024 ve výši 500,- Kč (České Radiokomunikace a.s.) + úhrada za umístění zařízení za rok 2024 vč. inflace 10,7% ve výši 29.406,63 Kč (Vodafone Czech Republic, a.s.).</t>
  </si>
  <si>
    <r>
      <t xml:space="preserve">Příjem z poplatku za užívání veřejného prostranství </t>
    </r>
    <r>
      <rPr>
        <sz val="10"/>
        <color theme="1"/>
        <rFont val="Symbol"/>
        <family val="1"/>
        <charset val="2"/>
      </rPr>
      <t>®</t>
    </r>
    <r>
      <rPr>
        <i/>
        <sz val="10"/>
        <color theme="1"/>
        <rFont val="Times New Roman"/>
        <family val="1"/>
        <charset val="238"/>
      </rPr>
      <t xml:space="preserve"> rok 2024 - nerozpočtováno. Poznámka: poplatek byl zrušen.</t>
    </r>
  </si>
  <si>
    <r>
      <t xml:space="preserve">Příjem z poplatku za obecní systém odpadového hospodářství … - poplatky za komunální odpad </t>
    </r>
    <r>
      <rPr>
        <sz val="8"/>
        <rFont val="Times New Roman"/>
        <family val="1"/>
        <charset val="238"/>
      </rPr>
      <t>od roku</t>
    </r>
    <r>
      <rPr>
        <sz val="10"/>
        <rFont val="Times New Roman"/>
        <family val="1"/>
        <charset val="238"/>
      </rPr>
      <t xml:space="preserve"> 2022.</t>
    </r>
  </si>
  <si>
    <r>
      <t xml:space="preserve">Příjem ze zrušených místních poplatků - úhrady pohledávek minulých let za komunální odpad </t>
    </r>
    <r>
      <rPr>
        <sz val="9"/>
        <rFont val="Times New Roman"/>
        <family val="1"/>
        <charset val="238"/>
      </rPr>
      <t>do roku</t>
    </r>
    <r>
      <rPr>
        <sz val="10"/>
        <rFont val="Times New Roman"/>
        <family val="1"/>
        <charset val="238"/>
      </rPr>
      <t xml:space="preserve"> 2021 </t>
    </r>
    <r>
      <rPr>
        <sz val="8"/>
        <rFont val="Times New Roman"/>
        <family val="1"/>
        <charset val="238"/>
      </rPr>
      <t>vč.</t>
    </r>
  </si>
  <si>
    <r>
      <t xml:space="preserve">Ostatní neinv.přijaté transfery ze st. rozpočtu </t>
    </r>
    <r>
      <rPr>
        <sz val="7"/>
        <color theme="1"/>
        <rFont val="Times New Roman"/>
        <family val="1"/>
        <charset val="238"/>
      </rPr>
      <t xml:space="preserve"> </t>
    </r>
    <r>
      <rPr>
        <b/>
        <sz val="7"/>
        <color theme="1"/>
        <rFont val="Times New Roman"/>
        <family val="1"/>
        <charset val="238"/>
      </rPr>
      <t>(ÚZ dle komemtáře)</t>
    </r>
  </si>
  <si>
    <r>
      <t xml:space="preserve">Přijaté nekapitálové příspěvky a náhrady </t>
    </r>
    <r>
      <rPr>
        <sz val="10"/>
        <rFont val="Symbol"/>
        <family val="1"/>
        <charset val="2"/>
      </rPr>
      <t>®</t>
    </r>
    <r>
      <rPr>
        <sz val="10"/>
        <rFont val="Times New Roman"/>
        <family val="1"/>
        <charset val="238"/>
      </rPr>
      <t xml:space="preserve"> Dobropis SVOL - roční Bonus 2023 za dodávky dřeva pro firmu Wood Paper (4.571,62 Kč).</t>
    </r>
  </si>
  <si>
    <t xml:space="preserve">Pronajaté BYTY - příjmy za služby související s nájmem, vyúčtování služeb (předběžný odhad dle skutečnosti roku 2023, jelikož předpis 2024 BH se bude v průběhu roku měnit a vyúčtování služeb BH bude provedeno až v průběhu roku 2024). </t>
  </si>
  <si>
    <r>
      <t xml:space="preserve">Příjmy z poskytování služeb </t>
    </r>
    <r>
      <rPr>
        <i/>
        <sz val="10"/>
        <rFont val="Symbol"/>
        <family val="1"/>
        <charset val="2"/>
      </rPr>
      <t xml:space="preserve">® </t>
    </r>
    <r>
      <rPr>
        <i/>
        <sz val="10"/>
        <rFont val="Times New Roman"/>
        <family val="1"/>
        <charset val="238"/>
      </rPr>
      <t>rok 2024 rozpočtováno na § 3725-2324. Poznámka: v roce 2023 - zajištění zpětného odběru elektrozařízení - ASEKOL a.s. (rozpočet schválený).</t>
    </r>
  </si>
  <si>
    <r>
      <t xml:space="preserve">Přijaté nekapitálové příspěvky a náhrady </t>
    </r>
    <r>
      <rPr>
        <i/>
        <sz val="10"/>
        <rFont val="Symbol"/>
        <family val="1"/>
        <charset val="2"/>
      </rPr>
      <t>®</t>
    </r>
    <r>
      <rPr>
        <i/>
        <sz val="10"/>
        <rFont val="Times New Roman"/>
        <family val="1"/>
        <charset val="238"/>
      </rPr>
      <t xml:space="preserve"> rok 2024 rozpočtováno na § 3725-2324. Poznámka: v roce 2023 - Elektrowin a.s. (zpětný odběr elektrozařízení) - příspěvek na provozní náklady sběrného místa.  </t>
    </r>
  </si>
  <si>
    <r>
      <t xml:space="preserve">Příjmy za odpady - podnikatelský (živnostenský) odpad 2024, uložení odpadu, tříděný odpad </t>
    </r>
    <r>
      <rPr>
        <sz val="7"/>
        <rFont val="Times New Roman"/>
        <family val="1"/>
        <charset val="238"/>
      </rPr>
      <t>(kromě EKO-KOMU)</t>
    </r>
    <r>
      <rPr>
        <sz val="10"/>
        <rFont val="Times New Roman"/>
        <family val="1"/>
        <charset val="238"/>
      </rPr>
      <t>.</t>
    </r>
  </si>
  <si>
    <r>
      <t xml:space="preserve">Příjem z pronájmu nebo pachtu pozemků </t>
    </r>
    <r>
      <rPr>
        <sz val="10"/>
        <rFont val="Symbol"/>
        <family val="1"/>
        <charset val="2"/>
      </rPr>
      <t>®</t>
    </r>
    <r>
      <rPr>
        <sz val="10"/>
        <rFont val="Times New Roman"/>
        <family val="1"/>
        <charset val="238"/>
      </rPr>
      <t xml:space="preserve"> pronájem honiteb - honební poplatek (Lesy ČR = rok 2024 vč. inflace 10,7% = 13.859,54 Kč, DUZP 30.11.). Poznámka: Honební společenstvo Štíty = rok 2024 = 3.613,- Kč (DUZP 30.06.). Honební spol. Jedlí uhradilo nájem honitby v roce 2023 na období 2023 až 2026. </t>
    </r>
  </si>
  <si>
    <t>Pardubický kraj - příspěvek na dopravní obslužnost na rok 2024</t>
  </si>
  <si>
    <t>KIDSOK - příspěvek na dopravní obslužnost na rok 2024</t>
  </si>
  <si>
    <t>Investiční transfery spolkům</t>
  </si>
  <si>
    <t>Sdružení místních samospráv ČR, z. s. - členský příspěvek na rok 2024</t>
  </si>
  <si>
    <t>TJ SOKOL Štíty, spolek - transfery na činnost roku 2024</t>
  </si>
  <si>
    <t>Svaz knihovníků a informačních pracovníků - členský příspěvek 2024</t>
  </si>
  <si>
    <t>ZŠ a MŠ Štíty - příspěvek na provoz ZŠ  a MŠ od zřizovatele na rok 2024</t>
  </si>
  <si>
    <t>Asociace turistických informačních center - člen.příspěvek na rok 2024</t>
  </si>
  <si>
    <t>Město Zábřeh - za řešení přestupků roku 2024</t>
  </si>
  <si>
    <t>MAS Horní Pomoraví, o.p.s. - členský příspěvek v za rok 2024</t>
  </si>
  <si>
    <t>SVOL, komora obecních lesů - členský příspěvek na rok 2024</t>
  </si>
  <si>
    <t>SDRUŽENÍ CESTOVNÍHO RUCHU Jeseníky - člen.příspěvek na rok 2024</t>
  </si>
  <si>
    <t>Mikroregion Zábřežsko - členský příspěvek za rok 2024</t>
  </si>
  <si>
    <t>Junák - český skaut, spolek - fin.dar na činnost skautského oddílu Hledači Štíty</t>
  </si>
  <si>
    <t>Crhovská chasa - fin.dar na pořádání spol., kultur. a sport. akcí v roce 2024</t>
  </si>
  <si>
    <t>Klub seniorů Štíty, z.s. - fin.dar na pořádání poznávacích zájezdů, ... v roce 2024</t>
  </si>
  <si>
    <t xml:space="preserve">SH ČMS - Sbor dobrovolných hasičů Horní Studénky - finanční dar na dofinancování nákupu překážek pro požární sport SDH Horní Studénky v roce 2024 </t>
  </si>
  <si>
    <r>
      <t xml:space="preserve">Neinvestiční přijaté transfery od krajů </t>
    </r>
    <r>
      <rPr>
        <b/>
        <sz val="8.5"/>
        <color theme="1"/>
        <rFont val="Times New Roman"/>
        <family val="1"/>
        <charset val="238"/>
      </rPr>
      <t>(ÚZ dle komemtáře)</t>
    </r>
  </si>
  <si>
    <t>Doplnění textu do komentáře:</t>
  </si>
  <si>
    <t>•   pol.</t>
  </si>
  <si>
    <t>Z toho:</t>
  </si>
  <si>
    <t>Neinvestiční přijaté transfery od krajů - Neinvestiční dotace - průtokový transfer pro ZŠ a MŠ Štíty - Příspěvky na obědy do škol v Olomouckém kraji (celkem 42.250,- Kč) - vazba na výdaje 3119-5336.</t>
  </si>
  <si>
    <t xml:space="preserve">* ÚZ 880 (podíl z rozpočtu kraje), </t>
  </si>
  <si>
    <t>* ÚZ 954 (podíl z OP Zaměstnanost plus).</t>
  </si>
  <si>
    <r>
      <t xml:space="preserve">Poznámka: podrobný komentář k výdajům vč. financování je zveřejněn na www.stity.cz </t>
    </r>
    <r>
      <rPr>
        <sz val="9.5"/>
        <rFont val="Times New Roman"/>
        <family val="1"/>
        <charset val="238"/>
      </rPr>
      <t>(Městský úřad - Ekonomika obce - Rozpočty)</t>
    </r>
  </si>
  <si>
    <t>I. ROZPOČTOVÉ PŘÍJMY - původní verze - NÁVRH:</t>
  </si>
  <si>
    <t xml:space="preserve">Neinvestiční přijaté transfery od krajů </t>
  </si>
  <si>
    <t>I. ROZPOČTOVÉ PŘÍJMY - SCHVÁLENO:</t>
  </si>
  <si>
    <t>Neinvestiční transfery zřízeným přísp.org.</t>
  </si>
  <si>
    <t xml:space="preserve">* ÚZ 881 (podíl z rozpočtu kraje=7.604,10 Kč), </t>
  </si>
  <si>
    <t>* ÚZ 880 (podíl z rozpočtu kraje=4.225,00 Kč),</t>
  </si>
  <si>
    <t>* ÚZ 954 (podíl z OP Zaměstnanost plus=30.420,90 Kč).</t>
  </si>
  <si>
    <r>
      <t xml:space="preserve">ZŠ a MŠ Štíty - </t>
    </r>
    <r>
      <rPr>
        <sz val="6"/>
        <rFont val="Times New Roman"/>
        <family val="1"/>
        <charset val="238"/>
      </rPr>
      <t>průtok.transfer</t>
    </r>
    <r>
      <rPr>
        <sz val="8"/>
        <rFont val="Times New Roman"/>
        <family val="1"/>
        <charset val="238"/>
      </rPr>
      <t xml:space="preserve"> "Příspěvky na obědy do škol v Olomouckém kraji" - </t>
    </r>
    <r>
      <rPr>
        <b/>
        <sz val="8"/>
        <rFont val="Times New Roman"/>
        <family val="1"/>
        <charset val="238"/>
      </rPr>
      <t>ÚZ 880</t>
    </r>
    <r>
      <rPr>
        <sz val="8"/>
        <rFont val="Times New Roman"/>
        <family val="1"/>
        <charset val="238"/>
      </rPr>
      <t xml:space="preserve"> </t>
    </r>
    <r>
      <rPr>
        <sz val="6"/>
        <rFont val="Times New Roman"/>
        <family val="1"/>
        <charset val="238"/>
      </rPr>
      <t>(podíl z rozpočtu kraje)</t>
    </r>
  </si>
  <si>
    <r>
      <t xml:space="preserve">ZŠ a MŠ Štíty - </t>
    </r>
    <r>
      <rPr>
        <sz val="6"/>
        <rFont val="Times New Roman"/>
        <family val="1"/>
        <charset val="238"/>
      </rPr>
      <t>průtok.transfer</t>
    </r>
    <r>
      <rPr>
        <sz val="8"/>
        <rFont val="Times New Roman"/>
        <family val="1"/>
        <charset val="238"/>
      </rPr>
      <t xml:space="preserve"> "Příspěvky na obědy do škol v Olomouckém kraji" - </t>
    </r>
    <r>
      <rPr>
        <b/>
        <sz val="8"/>
        <rFont val="Times New Roman"/>
        <family val="1"/>
        <charset val="238"/>
      </rPr>
      <t>ÚZ 881</t>
    </r>
    <r>
      <rPr>
        <sz val="8"/>
        <rFont val="Times New Roman"/>
        <family val="1"/>
        <charset val="238"/>
      </rPr>
      <t xml:space="preserve"> </t>
    </r>
    <r>
      <rPr>
        <sz val="6"/>
        <rFont val="Times New Roman"/>
        <family val="1"/>
        <charset val="238"/>
      </rPr>
      <t>(podíl z rozpočtu kraje)</t>
    </r>
  </si>
  <si>
    <r>
      <t xml:space="preserve">ZŠ a MŠ Štíty - </t>
    </r>
    <r>
      <rPr>
        <sz val="6"/>
        <rFont val="Times New Roman"/>
        <family val="1"/>
        <charset val="238"/>
      </rPr>
      <t>průtok.transfer</t>
    </r>
    <r>
      <rPr>
        <sz val="8"/>
        <rFont val="Times New Roman"/>
        <family val="1"/>
        <charset val="238"/>
      </rPr>
      <t xml:space="preserve"> "Příspěvky na obědy do škol v Olomouckém kraji" - </t>
    </r>
    <r>
      <rPr>
        <b/>
        <sz val="8"/>
        <rFont val="Times New Roman"/>
        <family val="1"/>
        <charset val="238"/>
      </rPr>
      <t>ÚZ 954</t>
    </r>
    <r>
      <rPr>
        <sz val="8"/>
        <rFont val="Times New Roman"/>
        <family val="1"/>
        <charset val="238"/>
      </rPr>
      <t xml:space="preserve"> </t>
    </r>
    <r>
      <rPr>
        <sz val="6"/>
        <rFont val="Times New Roman"/>
        <family val="1"/>
        <charset val="238"/>
      </rPr>
      <t>(podíl z OP Zaměstnanost plus)</t>
    </r>
  </si>
  <si>
    <t>Původní verze - NÁVRH:</t>
  </si>
  <si>
    <r>
      <t xml:space="preserve">SCHVÁLENO </t>
    </r>
    <r>
      <rPr>
        <b/>
        <u/>
        <sz val="10"/>
        <color rgb="FF000080"/>
        <rFont val="Times New Roman"/>
        <family val="1"/>
        <charset val="238"/>
      </rPr>
      <t>(změna částky je označena zeleně a doplnění nad rámec původní verze je označeno žlutě)</t>
    </r>
    <r>
      <rPr>
        <b/>
        <u/>
        <sz val="12.5"/>
        <color rgb="FF000080"/>
        <rFont val="Times New Roman"/>
        <family val="1"/>
        <charset val="238"/>
      </rPr>
      <t>:</t>
    </r>
  </si>
  <si>
    <t>1 / 1</t>
  </si>
  <si>
    <t>II. ROZPOČTOVÉ VYDAJE</t>
  </si>
  <si>
    <t>Komentář - obsahová náplň rozpisu výdajů schváleného rozpočtu na rok 2024</t>
  </si>
  <si>
    <t>Drobný dlouhodobý hmotný majetek</t>
  </si>
  <si>
    <t>LES - pořízení DDHM - drobný hmotný dlouhodobý majetek (3-40.tis.Kč).</t>
  </si>
  <si>
    <t>Nákup zboží za účelem dalšího prodeje</t>
  </si>
  <si>
    <t>LES - nákup dřeva  určeného k dalšímu prodeji.</t>
  </si>
  <si>
    <t>Nákup materiálu jinde nezařazený</t>
  </si>
  <si>
    <t>LES - sadební materiál, materiál na opravu a údržbu lesních cest atd.</t>
  </si>
  <si>
    <t>Pohonné hmoty a maziva</t>
  </si>
  <si>
    <t>LES - PHM.</t>
  </si>
  <si>
    <t>Nájemné</t>
  </si>
  <si>
    <r>
      <t xml:space="preserve">V roce 2024 nerozpočtováno. Rok 2023 </t>
    </r>
    <r>
      <rPr>
        <sz val="10"/>
        <color theme="1"/>
        <rFont val="Symbol"/>
        <family val="1"/>
        <charset val="2"/>
      </rPr>
      <t>®</t>
    </r>
    <r>
      <rPr>
        <i/>
        <sz val="10"/>
        <color theme="1"/>
        <rFont val="Times New Roman"/>
        <family val="1"/>
        <charset val="238"/>
      </rPr>
      <t xml:space="preserve"> zapůjčení bagru - les.</t>
    </r>
  </si>
  <si>
    <t>Nákup ostatních služeb</t>
  </si>
  <si>
    <t>LES - práce v lese - pěstební práce - výsadba stromků, ožínání, prořezávky, úklid klestu, oplocenky, kácení, stahování dřeva atd. LES - služby - např. přepravné materiálu a manipulace s materiálem určeným na opravu lesních cest a další služby vykonané v souvislosti s lesy, poplatek  - certifikace lesů systémem PEFC. LES - úhrada za služby dle mandátní smlouvy - za výkon funkce odborného lesního hospodáře.</t>
  </si>
  <si>
    <t>Opravy a udržování</t>
  </si>
  <si>
    <t xml:space="preserve">LES - oprava a údržba lesních cest - např. zemní práce, opravy komunikací - výtluky. </t>
  </si>
  <si>
    <t>LES - Členský příspěvek na rok 2024 - SVOL, komora obecních lesů - LES (387 ha ® 11,- Kč / ha, tj. 4.257,- Kč).</t>
  </si>
  <si>
    <t>Ostatní neinvestiční výdaje jinde nezařazené</t>
  </si>
  <si>
    <t>LES - dočasně nezařazené neinvestiční výdaje - rezerva na neinvestiční výdaje § 1032.</t>
  </si>
  <si>
    <t>Podpora ostatních produkčních činností = LESNÍ HOSPODÁŘSTVÍ</t>
  </si>
  <si>
    <t>LESNÍ HOSPODÁŘSTVÍ - CELKEM (§ 103x)</t>
  </si>
  <si>
    <t>z toho</t>
  </si>
  <si>
    <t>Neinvestiční výdaje</t>
  </si>
  <si>
    <t>Investiční výdaje</t>
  </si>
  <si>
    <t>TIC - zboží nakoupené za účelem dalšího prodeje - např. turistické známky, mapy, magnety, pohlednice, keramika, turistické vizitky a sběratelské karty, atd. vč. výdajů na vyhotovení zboží.</t>
  </si>
  <si>
    <t xml:space="preserve">TIC - nákup spotřebního materiálu. TIC - nákup materiálu na reprezentaci - např. nákup propagačních materiálů vč. vyhotovení propag.materiálů  a tisk letáků. </t>
  </si>
  <si>
    <t>Poštovní služby</t>
  </si>
  <si>
    <t>TIC - poštovné.</t>
  </si>
  <si>
    <t>Služby elektronických komunikací</t>
  </si>
  <si>
    <t>TIC - telefon.</t>
  </si>
  <si>
    <t>Služby školení a vzdělávání</t>
  </si>
  <si>
    <t>TIC - služby školení a vzdělávání.</t>
  </si>
  <si>
    <t>TIC - různé služby - např. besedy a další služby.</t>
  </si>
  <si>
    <t>TIC - opravy a údržba - zejména techniky.</t>
  </si>
  <si>
    <t>Cestovné</t>
  </si>
  <si>
    <t>TIC - cestovné.</t>
  </si>
  <si>
    <t>Pohoštění</t>
  </si>
  <si>
    <t>TIC - pohoštění.</t>
  </si>
  <si>
    <t>Výdaje na věcné dary</t>
  </si>
  <si>
    <t>TIC - věcné dary - odměny do soutěží.</t>
  </si>
  <si>
    <t>Ostatní neinv.transfery neziskov. a podob. osobám</t>
  </si>
  <si>
    <t xml:space="preserve">TIC - členské příspěvky. Rok 2024: SDRUŽENÍ CESTOVNÍHO RUCHU - SCR Jeseníky = 13.356,- Kč (7,- Kč / 1 ob.; k 1.1.2024 dle naší evidence i fakturace = 1908 obyvatel); Asociace turistických informačních center - A.T.I.C. = 4.500,- Kč. </t>
  </si>
  <si>
    <t>Cestovní ruch = TURISTICKÉ A INFORMAČNÍ CENTRUM Štíty</t>
  </si>
  <si>
    <t>Podlimitní věcná břemena</t>
  </si>
  <si>
    <r>
      <t xml:space="preserve">V roce 2024 nerozpočtováno. Rok 2023 </t>
    </r>
    <r>
      <rPr>
        <i/>
        <sz val="10"/>
        <color theme="1"/>
        <rFont val="Symbol"/>
        <family val="1"/>
        <charset val="2"/>
      </rPr>
      <t>®</t>
    </r>
    <r>
      <rPr>
        <i/>
        <sz val="10"/>
        <color theme="1"/>
        <rFont val="Times New Roman"/>
        <family val="1"/>
        <charset val="238"/>
      </rPr>
      <t xml:space="preserve"> podlimitní VB - zřízení služebnosti.</t>
    </r>
  </si>
  <si>
    <t>KOMUNIKACE - materiál - např. asfalt, štěrk, posypová sůl, dopravní značení, materiál na opravy a údržbu komunikací. Rok 2024 - např. materiál na opravu chodníku v Herolticích.</t>
  </si>
  <si>
    <t>KOMUNIKACE - PHM např. do vibrační desky používané při opravách a údržbě komunikací.</t>
  </si>
  <si>
    <t>KOMUNIKACE - nájemné - např. pronájem pily v souvislosti s opravami komunikací.</t>
  </si>
  <si>
    <t>KOMUNIKACE - služby spojené se správou a údržbou silnic  včetně zimní údržby - např. čištění, odklízení sněhu, sypání, solení, dále např. revize mostů a lávek atd. a také služby související s opravou komunikací.</t>
  </si>
  <si>
    <t>KOMUNIKACE - oprava komunikací včetně jejich součástí. Rok 2024 - např. oprava chodníku v Herolticích.</t>
  </si>
  <si>
    <t>Stavby</t>
  </si>
  <si>
    <t>INVESTICE - "Štíty - úprava autobusové zastávky" - vazba na sjezd "Novostavba hasičárna ve Štítech" + INVESTICE - "Chodník v části Pod Petrovem"".</t>
  </si>
  <si>
    <t>Silnice</t>
  </si>
  <si>
    <t>Silnice = KOMUNIKACE včetně jejich součástí - CHODNÍKY, AUTOBUSOVÉ ZASTÁVKY</t>
  </si>
  <si>
    <t>Úhrady sankcí jiným rozpočtům</t>
  </si>
  <si>
    <r>
      <t xml:space="preserve">V roce 2024 nerozpočtováno. Rok 2023 </t>
    </r>
    <r>
      <rPr>
        <sz val="10"/>
        <color theme="1"/>
        <rFont val="Symbol"/>
        <family val="1"/>
        <charset val="2"/>
      </rPr>
      <t>®</t>
    </r>
    <r>
      <rPr>
        <i/>
        <sz val="10"/>
        <color theme="1"/>
        <rFont val="Times New Roman"/>
        <family val="1"/>
        <charset val="238"/>
      </rPr>
      <t xml:space="preserve"> pokuta za přestupek podle zák. o poz.komunikacích  za neopravnéně osazení doprav.značení - cyklostezka. </t>
    </r>
  </si>
  <si>
    <t>INVESTICE - "Cyklostezka Štíty-Březná".</t>
  </si>
  <si>
    <t>Ostatní záležitosti pozemních komunikací</t>
  </si>
  <si>
    <t>Ostatní záležitosti pozemních komunikací = CYKLOSTEZKA</t>
  </si>
  <si>
    <t>AUTOBUSOVÁ DOPRAVA - příspěvky na dopravní obslužnost. Rok 2024:  dopravní obsluženost ze strany Pardubického kraje = 5.000,- Kč (ZJ 035); Olomoucký kraj - KIDSOK 2024 (383.838,- Kč).</t>
  </si>
  <si>
    <t>Dopravní obslužnost veřejnými službami - linková</t>
  </si>
  <si>
    <t>Dopravní obslužnost veřejnými službami - linková = AUTOBUSOVÁ DOPRAVA</t>
  </si>
  <si>
    <t>Platy zaměst. v pr.poměru vyjma zaměst. na služ.m.</t>
  </si>
  <si>
    <t>PITNÁ VODA - mzdové výdaje - plat zaměstnance vodního hospodářství - včetně odměn.</t>
  </si>
  <si>
    <t>Povinné poj.na soc.zab.a přísp.na st.pol.zaměstnan</t>
  </si>
  <si>
    <t>PITNÁ VODA - mzdové výdaje - sociální pojištění - za zaměstnance vodního hospodářství.</t>
  </si>
  <si>
    <t>Povinné pojistné na veřejné zdravotní pojištění</t>
  </si>
  <si>
    <t>PITNÁ VODA - mzdové výdaje - zdravotní pojištění - za zaměstnance vodního hospodářství.</t>
  </si>
  <si>
    <t>PITNÁ VODA - pořízení DDHM - drobný hmotný dlouhodobý majetek (3-40.tis.Kč).</t>
  </si>
  <si>
    <t>PITNÁ VODA - materiál - např. chlornan, vodoměry, skruže, materiál na opr. a údržbu  vodojemu, vodovod. řádů apod.</t>
  </si>
  <si>
    <t>Elektrická energie</t>
  </si>
  <si>
    <t>PITNÁ VODA - elektrická energie - ČEZ - VS 4272886700 - čerpadlo u cihelny a vodojem Štíty.</t>
  </si>
  <si>
    <t>PITNÁ VODA - PHM např. potřebné při opravách vodovodů, ....</t>
  </si>
  <si>
    <t>PITNÁ VODA - nájemné - Lesy České republiky, s.p. - pronájem pozemku (studny), pronájmy v souvislosti s opravami vodovodních přípojek apod.</t>
  </si>
  <si>
    <t>Konzultační, poradenské a právní služby</t>
  </si>
  <si>
    <t>PITNÁ VODA - poradenská činnost v oblasti ŽP - pitná voda - Ing. Jaroslav Benk.</t>
  </si>
  <si>
    <t>PITNÁ VODA - školení v oblasti vodního hospodářství - pitná voda.</t>
  </si>
  <si>
    <t>Zpracování dat a služby souv. s inf. a kom.technol</t>
  </si>
  <si>
    <t>PITNÁ VODA - KOCMAN envimonitoring s.r.o. - služby serveru - monitoring - pitná voda.</t>
  </si>
  <si>
    <t>PITNÁ VODA - služby - např. laboratorní rozbor vody; čištění studen;  vodní zdroje - geodetické zaměření, vyhotovení různých dokumentací a hlášení; další služby na základě mandátních smluv.</t>
  </si>
  <si>
    <t>PITNÁ VODA - opravy a udržování např. potrubí, vodoměrů, vodojemu,vodovodních řádů.</t>
  </si>
  <si>
    <t>Platby daní krajům, obcím a státním fondům</t>
  </si>
  <si>
    <t>PITNÁ VODA - poplatek Státnímu fondu životního prostředí ČR za odebrané množství podzemní vody ze zdroje odběru Prameniště Heroltice - Buková Hora; Prameniště Heroltice - Nad Autokempem; Studna - vrt ST 2.</t>
  </si>
  <si>
    <t>Nespecifikované rezervy</t>
  </si>
  <si>
    <t>PITNÁ VODA - rezerva na obnovu majetku - vodovody.</t>
  </si>
  <si>
    <t>PITNÁ VODA - vyúčtování vodného - vratky přeplatků minulých let (= roku 2023).</t>
  </si>
  <si>
    <r>
      <t xml:space="preserve">V roce 2024 nerozpočtováno. Rok 2023 (pouze rozpočet schválený) </t>
    </r>
    <r>
      <rPr>
        <sz val="10"/>
        <rFont val="Symbol"/>
        <family val="1"/>
        <charset val="2"/>
      </rPr>
      <t>®</t>
    </r>
    <r>
      <rPr>
        <i/>
        <sz val="10"/>
        <rFont val="Times New Roman"/>
        <family val="1"/>
        <charset val="238"/>
      </rPr>
      <t xml:space="preserve"> INVESTICE - "Rezervní vrt Štíty" - příprava.</t>
    </r>
  </si>
  <si>
    <t>Stroje, přístroje a zařízení</t>
  </si>
  <si>
    <t>INVESTICE - "Fotovoltaika" - vodní vrt - pitná voda</t>
  </si>
  <si>
    <t>Pitná voda = VEŘEJNÉ VODOVODY, zdroje pitné vody, VODOJEM</t>
  </si>
  <si>
    <t>ČOV a kanalizace - mzdové výdaje - plat zaměstnance vodního hospodářství - včetně odměn.</t>
  </si>
  <si>
    <t>ČOV a kanalizace - mzdové výdaje - sociální pojištění - za zaměstnance vodního hospodářství.</t>
  </si>
  <si>
    <t>ČOV a kanalizace - mzdové výdaje - zdravotní pojištění - za zaměstnance vodního hospodářství.</t>
  </si>
  <si>
    <t>Ochranné pomůcky</t>
  </si>
  <si>
    <t>ČOV a kanalizace - ochranné pomůcky pro pracovníky MH využité v souvislosti s pracemi na ČOV nebo kanalizaci -  např. pracovní rukavice, holinky.</t>
  </si>
  <si>
    <t>ČOV a kanalizace - pořízení DDHM - drobný hmotný dlouhodobý majetek (3-40.tis.Kč).</t>
  </si>
  <si>
    <t>ČOV a kanalizace - materiál na opravy a údržbu kanalizace a ČOV.</t>
  </si>
  <si>
    <t>Studená voda včetně stoč. a popl.za odvod dešť.vod</t>
  </si>
  <si>
    <t xml:space="preserve">ČOV a kanalizace - aktivace - vyúčtování vodného a stočného na ČOV. </t>
  </si>
  <si>
    <t>ČOV a kanalizace - elektrická energie - ČEZ - VS 4272886700 - odběrné místo 0002232550 - Říční 9000 - ČOV; přečerpávací stanice ČOV - VS 4702950700.</t>
  </si>
  <si>
    <t>ČOV a kanalizace - PHM např. do centrály ČOV.</t>
  </si>
  <si>
    <t>ČOV a kanalizace - dobíjení kreditu - HLÁSIČ PORUCH - přečerpávací stanice odpadních vod.</t>
  </si>
  <si>
    <t>ČOV a kanalizace - např. nájem techniky potřebné při opravách a udřžbě kanalizace a ČOV.</t>
  </si>
  <si>
    <t>ČOV a kanalizace - poradenská činnost v oblasti ŽP - ČOV - Ing. Jaroslav Benk.</t>
  </si>
  <si>
    <t>ČOV a kanalizace -  školení v oblasti vodního hospodářství - ČOV.</t>
  </si>
  <si>
    <t>ČOV a kanalizace - KOCMAN envimonitoring s.r.o. - služby serveru - monitoring - ČOV.</t>
  </si>
  <si>
    <t>ČOV a kanalizace - služby - např. rozbory kaly, revize ČOV, servis.prohlídka dmychadel, čištění kanalizace, práce prov. fekálem, …</t>
  </si>
  <si>
    <t xml:space="preserve">ČOV a kanalizace - opravy a udržování ČOV a kanalizace.  </t>
  </si>
  <si>
    <t>ČOV a kanalizace - rezerva na obnovu majetku - kanalizace.</t>
  </si>
  <si>
    <r>
      <t xml:space="preserve">V roce 2024 nerozpočtováno. Rok 2023 </t>
    </r>
    <r>
      <rPr>
        <sz val="10"/>
        <rFont val="Symbol"/>
        <family val="1"/>
        <charset val="2"/>
      </rPr>
      <t>®</t>
    </r>
    <r>
      <rPr>
        <i/>
        <sz val="10"/>
        <rFont val="Times New Roman"/>
        <family val="1"/>
        <charset val="238"/>
      </rPr>
      <t xml:space="preserve"> INVESTICE - MAJETEK DHM - "Přístřešek na česle ČOV".</t>
    </r>
  </si>
  <si>
    <t>INVESTICE - "Fotovoltaika" - ČOV.</t>
  </si>
  <si>
    <t>Odvádění a čištění odpadn. vod a nakládání s kaly = ČOV, kanalizace, septiky</t>
  </si>
  <si>
    <t>Všeobecná hospodářská správa j.n. - dočasně nezařazené neinvestiční výdaje - rezerva na neinvestiční výdaje § 2xxx.</t>
  </si>
  <si>
    <t>Ostatní investiční výdaje jinde nezařazené</t>
  </si>
  <si>
    <t>Všeobecná hospodářská správa j.n. - dočasně nezařazené INVESTIČNÍ výdaje - rezerva na INVESTIČNÍ výdaje § 2xxx.</t>
  </si>
  <si>
    <t>Všeobecná hospodářská správa jinde nezařazená</t>
  </si>
  <si>
    <t>Všeobecná hospodářská správa j.n. = REZERVY na výdaje § 2xxx</t>
  </si>
  <si>
    <t>Průmyslová a ostatní odvětví hospodářství - CELKEM (§ 2xxx)</t>
  </si>
  <si>
    <t>MŠ Štíty - materiál na opravy v MŠ Štíty.</t>
  </si>
  <si>
    <t>MŠ Štíty - služby pro MŠ Štíty - např. práce pracovníků MH.</t>
  </si>
  <si>
    <t>MŠ Štíty - opravy a udržování MŠ Štíty.</t>
  </si>
  <si>
    <t>Mateřské školy</t>
  </si>
  <si>
    <t>Mateřské školy = MŠ Štíty</t>
  </si>
  <si>
    <t>ZŠ Štíty - materiál na opravy ZŠ Štíty vč. materiálu na opravu střechy a fasády ZŠ Štíty.</t>
  </si>
  <si>
    <t>ZŠ Štíty -  služby pro ZŠ Štíty - např. práce pracovníků MH.</t>
  </si>
  <si>
    <t>ZŠ Štíty - opravy a udržování ZŠ Štíty vč. opravy střechy a fasády ZŠ Štíty.</t>
  </si>
  <si>
    <t>INVESTICE - "Fotovoltaika" - ZŠ Štíty-tělocvična</t>
  </si>
  <si>
    <t>Základní školy</t>
  </si>
  <si>
    <t>Základní školy = ZŠ Štíty</t>
  </si>
  <si>
    <t>Neinvestiční příspěvky zřízeným příspěvkovým organ</t>
  </si>
  <si>
    <t>ZŠ a MŠ Štíty - příspěvek na provoz ZŠ  a MŠ od zřizovatele = 4.300.000,- Kč / rok.</t>
  </si>
  <si>
    <t>Neinvest.transfery zřízeným příspěvkovým organizac</t>
  </si>
  <si>
    <r>
      <t xml:space="preserve">ZŠ a MŠ Štíty - neinvestiční dotace - průtokový transfer pro ZŠ a MŠ Štíty - Příspěvky do škol v Olomouckém kraji (ÚZ 880=4.225,00Kč), (ÚZ 881=7.604,10Kč) a (ÚZ 954=30.420,90Kč) </t>
    </r>
    <r>
      <rPr>
        <sz val="10"/>
        <color theme="1"/>
        <rFont val="Symbol"/>
        <family val="1"/>
        <charset val="2"/>
      </rPr>
      <t>®</t>
    </r>
    <r>
      <rPr>
        <sz val="10"/>
        <color theme="1"/>
        <rFont val="Times New Roman"/>
        <family val="1"/>
        <charset val="238"/>
      </rPr>
      <t xml:space="preserve"> vazba na p. 4122 - ÚZ 880 a ÚZ 881 (podíl z rozpočtu kraje), ÚZ 954 (podíl z OP Zaměstnanost plus).</t>
    </r>
  </si>
  <si>
    <t>Ostatní záležitosti základního vzdělání</t>
  </si>
  <si>
    <t>Ostatní záležitosti základního vzdělání = Základní škola a Mateřská škola Štíty</t>
  </si>
  <si>
    <r>
      <t xml:space="preserve">V roce 2024 nerozpočtováno. Rok 2023 </t>
    </r>
    <r>
      <rPr>
        <sz val="10"/>
        <color theme="1"/>
        <rFont val="Symbol"/>
        <family val="1"/>
        <charset val="2"/>
      </rPr>
      <t>®</t>
    </r>
    <r>
      <rPr>
        <i/>
        <sz val="10"/>
        <color theme="1"/>
        <rFont val="Times New Roman"/>
        <family val="1"/>
        <charset val="238"/>
      </rPr>
      <t xml:space="preserve"> ZŠ a SŠ Pomněnka o.p.s. - finanční příspěvek na rok 2023 = 5.000,- Kč.</t>
    </r>
  </si>
  <si>
    <t>Investiční transf. příspěvk. organ. zříz.jin.zřiz.</t>
  </si>
  <si>
    <r>
      <t xml:space="preserve">V roce 2024 nerozpočtováno. Rok 2023 </t>
    </r>
    <r>
      <rPr>
        <sz val="10"/>
        <color theme="1"/>
        <rFont val="Symbol"/>
        <family val="1"/>
        <charset val="2"/>
      </rPr>
      <t>®</t>
    </r>
    <r>
      <rPr>
        <i/>
        <sz val="10"/>
        <color theme="1"/>
        <rFont val="Times New Roman"/>
        <family val="1"/>
        <charset val="238"/>
      </rPr>
      <t xml:space="preserve"> finanční investiční dar na pořízení gastrozařízení pro přípravu kašovité stravy pro Domov Štíty - Jedlí, p.o.</t>
    </r>
  </si>
  <si>
    <t>Ostatní zařízení souvis. s vých. a vzděl. mládeže</t>
  </si>
  <si>
    <t>Ostatní zařízení související s výchovou a vzděláváním mládeže</t>
  </si>
  <si>
    <t>KNIHOVNA - mzdové výdaje - platy knihovnice + uklízečky v knihovně ve Štítech - včetně odměn.</t>
  </si>
  <si>
    <t>KNIHOVNA - mzdové výdaje - sociální pojištění - za zaměstnance knihovny Štíty - knihovnice + uklízečka.</t>
  </si>
  <si>
    <t>KNIHOVNA - mzdové výdaje - zdravotní pojištění - za zaměstnance knihovny Štíty - knihovnice + uklízečka.</t>
  </si>
  <si>
    <t>Léky a zdravotnický materiál</t>
  </si>
  <si>
    <t>KNIHOVNA - vybavení lekárničky.</t>
  </si>
  <si>
    <t>Knihy a obdobné listinné informační prostředky</t>
  </si>
  <si>
    <t>KNIHOVNA - nákup knižních fondů - nákup knih a časopisů - celkem = 55.000,- Kč, z toho knihy pro knihovnu ve Štítech = 45.000,- Kč, časopisy pro knihovnu ve Štítech = 9.500,- Kč, ostatní placený tisk pro knihovnu ve Štítech = 500,- Kč.</t>
  </si>
  <si>
    <t>KNIHOVNA - nákup zejména spotřebního materiálu pro knihovnu.</t>
  </si>
  <si>
    <t>KNIHOVNA - aktivace - vyúčtování vodného a stočného za knihovnu.</t>
  </si>
  <si>
    <t>Plyn</t>
  </si>
  <si>
    <t>KNIHOVNA - plyn - ČEZ - VS 7343242900 - odběrné místo nám. Míru 12 - KNIHOVNA.</t>
  </si>
  <si>
    <t>KNIHOVNA - el.energie - ČEZ - VS 7317865500 - odběrné místo nám. Míru 12 - KNIHOVNA.</t>
  </si>
  <si>
    <t>KNIHOVNA - poštovné - činnost knihoven, např. odeslání odměn apod.</t>
  </si>
  <si>
    <t>KNIHOVNA - telefon - mobil.</t>
  </si>
  <si>
    <t>KNIHOVNA - školení knihovnice.</t>
  </si>
  <si>
    <t>KNIHOVNA - např. podíl na financování provozu regionálního serveru pro knihovnický systém, roční poplatek - doména knihovnastity.cz.</t>
  </si>
  <si>
    <t>KNIHOVNA - služby související s činností kninovny.</t>
  </si>
  <si>
    <t>KNIHOVNA - opravy a údržba souvisíjící s knihovnou-</t>
  </si>
  <si>
    <t>Podlimitní programové vybavení</t>
  </si>
  <si>
    <t>V roce 2024 nerozpočtováno. Rok 2023 ® MAJETEK - DDNM - SW - Verbis, portaro webový katalog, revize upgrade.</t>
  </si>
  <si>
    <t>KNIHOVNA - cestovné knihovnice.</t>
  </si>
  <si>
    <t>KNIHOVNA - např. pohoštění při setkání knihovníků.</t>
  </si>
  <si>
    <t>KNIHOVNA - např. drobné odměny za soutěžené organizované v knihovně.</t>
  </si>
  <si>
    <t>KNIHOVNA - Členský příspěvky SKIP 10 na rok 2024 - knihovna (MěK Štíty).</t>
  </si>
  <si>
    <t>Náhrady mezd a přísp. v době nemoci nebo karantény</t>
  </si>
  <si>
    <r>
      <t xml:space="preserve">V roce 2024 nerozpočtováno. Rok 2023 </t>
    </r>
    <r>
      <rPr>
        <sz val="10"/>
        <color theme="1"/>
        <rFont val="Symbol"/>
        <family val="1"/>
        <charset val="2"/>
      </rPr>
      <t>®</t>
    </r>
    <r>
      <rPr>
        <i/>
        <sz val="10"/>
        <color theme="1"/>
        <rFont val="Times New Roman"/>
        <family val="1"/>
        <charset val="238"/>
      </rPr>
      <t xml:space="preserve"> náhrady mezd v době nemoci - náhrada DPN knihovnice.</t>
    </r>
  </si>
  <si>
    <t>Ostatní neinvestiční transfery fyzickým osobám</t>
  </si>
  <si>
    <t>KNIHOVNA - stravenkový paušál - knihovnice.</t>
  </si>
  <si>
    <t>Činnosti knihovnické = KNIHOVNA</t>
  </si>
  <si>
    <t>Ostatní osobní výdaje</t>
  </si>
  <si>
    <t>KULTURA - mzdové výdaje - odměny - dohody mimo pracovní poměr - správci KD, úklid KD, kronika, zvukař na kulturní akce, moderátorka kulturních akcí.</t>
  </si>
  <si>
    <t>Odměny za užití duševního vlastnictví</t>
  </si>
  <si>
    <t xml:space="preserve">KULTURA - odměny za užití duševního vlastnictví - OSA (případně jiný správce práv) - autorská odměna; odměny umělcům a jejich zástupcům (uměleckým agenturám) za vystoupení. Poznámka: vstupenky na představení však patří na p. 5169. </t>
  </si>
  <si>
    <r>
      <t xml:space="preserve">V roce 2024 nerozpočtováno. Rok 2023 (pouze rozpočet schválený) </t>
    </r>
    <r>
      <rPr>
        <sz val="10"/>
        <color theme="1"/>
        <rFont val="Symbol"/>
        <family val="1"/>
        <charset val="2"/>
      </rPr>
      <t>®</t>
    </r>
    <r>
      <rPr>
        <i/>
        <sz val="10"/>
        <color theme="1"/>
        <rFont val="Times New Roman"/>
        <family val="1"/>
        <charset val="238"/>
      </rPr>
      <t xml:space="preserve"> např. desinfekce na ruce na kulturní akce.</t>
    </r>
  </si>
  <si>
    <t>KULTURA - pořízení DDHM - drobný hmotný dlouhodobý majetek (3-40.tis.Kč).</t>
  </si>
  <si>
    <t>KULTURA - drobný materiál do kulturních domů, drobný materiál pro kronikáře, materiál na opravy a údržbu KD, materiál potřebný na zajištění kulturních akcí apod. vč. tisku letáků, plakátů vč. materiálu na opravu kotelny KD Štíty, ….</t>
  </si>
  <si>
    <t>KULTURA - aktivace - vyúčtování vodného a stočného KD.</t>
  </si>
  <si>
    <t>KNIHOVNA - el.energie - ČEZ - odběrná místa KD Štíty, KD Heroltice, KD Březná.</t>
  </si>
  <si>
    <t>Pevná paliva</t>
  </si>
  <si>
    <t>KNIHOVNA - uhlí do KD.</t>
  </si>
  <si>
    <r>
      <t xml:space="preserve">V roce 2024 nerozpočtováno. Rok 2023 (pouze rozpočet schválený) </t>
    </r>
    <r>
      <rPr>
        <sz val="10"/>
        <color theme="1"/>
        <rFont val="Symbol"/>
        <family val="1"/>
        <charset val="2"/>
      </rPr>
      <t>®</t>
    </r>
    <r>
      <rPr>
        <i/>
        <sz val="10"/>
        <color theme="1"/>
        <rFont val="Times New Roman"/>
        <family val="1"/>
        <charset val="238"/>
      </rPr>
      <t xml:space="preserve"> např. PHM do centrál na kulturní akce.</t>
    </r>
  </si>
  <si>
    <r>
      <t xml:space="preserve">V roce 2024 nerozpočtováno. Rok 2023 (pouze rozpočet schválený) </t>
    </r>
    <r>
      <rPr>
        <sz val="10"/>
        <color theme="1"/>
        <rFont val="Symbol"/>
        <family val="1"/>
        <charset val="2"/>
      </rPr>
      <t>®</t>
    </r>
    <r>
      <rPr>
        <i/>
        <sz val="10"/>
        <color theme="1"/>
        <rFont val="Times New Roman"/>
        <family val="1"/>
        <charset val="238"/>
      </rPr>
      <t xml:space="preserve"> např. roznáška propagačních materiálů na pořádané kulturní akce.</t>
    </r>
  </si>
  <si>
    <t>KULTURA - pronájem pódia, laviček, chemického WC, atrakcí pro děti apod. na pořádané kulturní akce, apod.</t>
  </si>
  <si>
    <t>KULTURA - služby- např. revize komínů, hromosvodů v KD, praní ubrusů, vstupenky na kulturní vystoupení, ozvučení akcí, výlep plakátů, zdravotnícký dozor apod., ostatní služby související s KD a kulturními akcemi vč. služeb v souvislosti s opravou kotelny KD Štíty.</t>
  </si>
  <si>
    <t>KULTURA - opravy a udržování kulturních domů vč. opravy kotelny KD Štíty.</t>
  </si>
  <si>
    <t>KULTURA - pohoštění související s kulturními akcemi - náklady na reprezentaci.</t>
  </si>
  <si>
    <t>KULTURA - drobné dary účinkujícím na kulturních akcích apod.</t>
  </si>
  <si>
    <r>
      <t xml:space="preserve">V roce 2024 nerozpočtováno. Rok 2023 </t>
    </r>
    <r>
      <rPr>
        <sz val="10"/>
        <color theme="1"/>
        <rFont val="Symbol"/>
        <family val="1"/>
        <charset val="2"/>
      </rPr>
      <t>®</t>
    </r>
    <r>
      <rPr>
        <i/>
        <sz val="10"/>
        <color theme="1"/>
        <rFont val="Times New Roman"/>
        <family val="1"/>
        <charset val="238"/>
      </rPr>
      <t xml:space="preserve"> vratka kauce roku 2022 - KD Štíty - ZEAS Březná a.s.</t>
    </r>
  </si>
  <si>
    <t>INVESTICE - "Fotovoltaika" - KD Štíty</t>
  </si>
  <si>
    <r>
      <t>Ostatní záležitosti kultury = KULTURA - KULTURNÍ DOMY A KULTURNÍ AKCE</t>
    </r>
    <r>
      <rPr>
        <sz val="10"/>
        <color theme="1"/>
        <rFont val="Times New Roman"/>
        <family val="1"/>
        <charset val="238"/>
      </rPr>
      <t xml:space="preserve"> (plánované kulturní akce roku 2024: Den pro rodinu; Kocourkovská pouť; Vánoční koncert, …).</t>
    </r>
  </si>
  <si>
    <t>PAMÁTKY MÍSTNÍHO VÝZNAMU - materiál na opravy památek.</t>
  </si>
  <si>
    <t>PAMÁTKY MÍSTNÍHO VÝZNAMU - služby související s opravami památek.</t>
  </si>
  <si>
    <t>PAMÁTKY MÍSTNÍHO VÝZNAMU - opravy a udržování památek.</t>
  </si>
  <si>
    <t>Poříz.,zach.a obnova hodnot MK, nár. a hist.pověd.</t>
  </si>
  <si>
    <t>Poříz.,zach.a obnova hodnot MK, nár. a hist.pověd. = PAMÁTKY MÍSTNÍHO VÝZNAMU, které nejsou vyhlášeny za kulturní památky</t>
  </si>
  <si>
    <t>Neinv.transfery církvím a naboženským společnostem</t>
  </si>
  <si>
    <r>
      <t xml:space="preserve">V roce 2024 nerozpočtováno. Rok 2023 </t>
    </r>
    <r>
      <rPr>
        <sz val="10"/>
        <color theme="1"/>
        <rFont val="Symbol"/>
        <family val="1"/>
        <charset val="2"/>
      </rPr>
      <t>®</t>
    </r>
    <r>
      <rPr>
        <i/>
        <sz val="10"/>
        <color theme="1"/>
        <rFont val="Times New Roman"/>
        <family val="1"/>
        <charset val="238"/>
      </rPr>
      <t xml:space="preserve"> finanční dar Římskokatolické farnosti Štíty na opravu střechy kostela Nanebevzetí Panny Marie ve Štítech.</t>
    </r>
  </si>
  <si>
    <t>Ostatní zál.ochrany památek a péče o kult.dědictví</t>
  </si>
  <si>
    <t>Ostatní zál.ochrany památek a péče o kult.dědictví = KOSTEL</t>
  </si>
  <si>
    <t>ROZHLAS a TELEVIZE - služby - poplatky za rozhlas a televizi.</t>
  </si>
  <si>
    <t>INVESTICE - "Realizace rozhlasového a varovného systému Města Štíty"</t>
  </si>
  <si>
    <t>Rozhlas a televize</t>
  </si>
  <si>
    <t>Rozhlas a televize = ROZHLAS vč. místního veřejného rozhlasu a TELEVIZE</t>
  </si>
  <si>
    <t>SPOZ - mzdové výdaje - odměny.</t>
  </si>
  <si>
    <r>
      <t xml:space="preserve">V roce 2024 nerozpočtováno. Rok 2023 </t>
    </r>
    <r>
      <rPr>
        <sz val="10"/>
        <color theme="1"/>
        <rFont val="Symbol"/>
        <family val="1"/>
        <charset val="2"/>
      </rPr>
      <t>®</t>
    </r>
    <r>
      <rPr>
        <i/>
        <sz val="10"/>
        <color theme="1"/>
        <rFont val="Times New Roman"/>
        <family val="1"/>
        <charset val="238"/>
      </rPr>
      <t xml:space="preserve"> OSLAVY 745. let výročí města Štíty - odměna za poskytnutí licence, hudební produkce, ….</t>
    </r>
  </si>
  <si>
    <t>SPOZ - nákup především spotřebního materiálu - např. pamětní knihy, fixy, pozvánky na vítání občánků + květiny.</t>
  </si>
  <si>
    <t>SPOZ - služby - např. video a fotoslužby - vítání občánků.</t>
  </si>
  <si>
    <r>
      <t xml:space="preserve">V roce 2024 nerozpočtováno. Rok 2023 </t>
    </r>
    <r>
      <rPr>
        <sz val="10"/>
        <color theme="1"/>
        <rFont val="Symbol"/>
        <family val="1"/>
        <charset val="2"/>
      </rPr>
      <t>®</t>
    </r>
    <r>
      <rPr>
        <i/>
        <sz val="10"/>
        <color theme="1"/>
        <rFont val="Times New Roman"/>
        <family val="1"/>
        <charset val="238"/>
      </rPr>
      <t xml:space="preserve"> OSLAVY 745. let výročí města Štíty - pohoštění.</t>
    </r>
  </si>
  <si>
    <t>SPOZ - věcné dary vítání nových občánků, dárkové balíčky k životním výročím.</t>
  </si>
  <si>
    <t xml:space="preserve">Ostatní záležitosti kultury,církví a sděl.prostř. = SPOZ (sbor pro občanské záležitosti) </t>
  </si>
  <si>
    <t>TĚLOVÝCHOVA - mzdové výdaje - dohody mimo pracovní poměr - správa a údržba sportovního areálu + sokolovna.</t>
  </si>
  <si>
    <t>TĚLOVÝCHOVA - pořízení DDHM - drobný hmotný dlouhodobý majetek (3-40.tis.Kč).</t>
  </si>
  <si>
    <t>TĚLOVÝCHOVA -  nákup materiálu na zajištění sportovních akcí a závodů vč. tisku letáků a plakátů; materiál na péči o sportoviště apod.</t>
  </si>
  <si>
    <t>TĚLOVÝCHOVA - aktivace - vyúčtování vodného a stočného SOKOLOVNA.</t>
  </si>
  <si>
    <t>TĚLOVÝCHOVA - plyn - ČEZ - VS 7074030300 - odběrné místo Sportovní 2222/1 - hřiště.</t>
  </si>
  <si>
    <t>TĚLOVÝCHOVA - el.energie - ČEZ - VS 4827056400 - odběrné místo Sportovní 2222/1 - hřiště.</t>
  </si>
  <si>
    <t>TĚLOVÝCHOVA - uhlí - SOKOLOVNA.</t>
  </si>
  <si>
    <t>TĚLOVÝCHOVA - telefonní linka 724 370 868 výtah ve sportovní hale.</t>
  </si>
  <si>
    <t>TĚLOVÝCHOVA -  zajištění konání sportovních akcí a závodů; služby - péče o sportoviště - např. - regenerace travní plochy, pískování apod. a služby související s opravami.</t>
  </si>
  <si>
    <t>TĚLOVÝCHOVA - oprava a údržba sporotvišt.</t>
  </si>
  <si>
    <t>TĚLOVÝCHOVA - např. ceny do turnajů.</t>
  </si>
  <si>
    <t>TĚLOVÝCHOVA - TJ SOKOL Štíty, spolek - transfery na činnost roku 2024 ve výši 425.000,- Kč.</t>
  </si>
  <si>
    <r>
      <t xml:space="preserve">V roce 2024 nerozpočtováno. Rok 2023 </t>
    </r>
    <r>
      <rPr>
        <sz val="10"/>
        <rFont val="Symbol"/>
        <family val="1"/>
        <charset val="2"/>
      </rPr>
      <t>®</t>
    </r>
    <r>
      <rPr>
        <i/>
        <sz val="10"/>
        <rFont val="Times New Roman"/>
        <family val="1"/>
        <charset val="238"/>
      </rPr>
      <t xml:space="preserve"> INVESTICE - "SPORTOVNÍ HALA" = projekt "Rekonstrukce a přístavba tělocvičny základní školy ve Štítech". </t>
    </r>
  </si>
  <si>
    <r>
      <t xml:space="preserve">V roce 2024 nerozpočtováno. Rok 2023 </t>
    </r>
    <r>
      <rPr>
        <sz val="10"/>
        <rFont val="Symbol"/>
        <family val="1"/>
        <charset val="2"/>
      </rPr>
      <t>®</t>
    </r>
    <r>
      <rPr>
        <i/>
        <sz val="10"/>
        <rFont val="Times New Roman"/>
        <family val="1"/>
        <charset val="238"/>
      </rPr>
      <t xml:space="preserve"> INVESTICE - MAJETEK - DHM - LED zobrazovač-časomíra SPORT VARIO do sportovní haly.</t>
    </r>
  </si>
  <si>
    <r>
      <t xml:space="preserve">V roce 2024 nerozpočtováno. Rok 2023 </t>
    </r>
    <r>
      <rPr>
        <sz val="10"/>
        <rFont val="Symbol"/>
        <family val="1"/>
        <charset val="2"/>
      </rPr>
      <t>®</t>
    </r>
    <r>
      <rPr>
        <i/>
        <sz val="10"/>
        <rFont val="Times New Roman"/>
        <family val="1"/>
        <charset val="238"/>
      </rPr>
      <t xml:space="preserve"> Investiční dotace na koupi traktoru na sečení trávy pro TJ SOKOL Štíty, spolek.</t>
    </r>
  </si>
  <si>
    <t>Ostatní sportovní činnost</t>
  </si>
  <si>
    <t>Ostatní sportovní činnost = TĚLOVÝCHOVA ((TJ SOKOL ŠTÍTY, spolek; Sportovní klub Štíty; sportoviště)</t>
  </si>
  <si>
    <t>VOLNÝ ČAS DĚTÍ A MLÁDEŽE - pořízení DDHM - drobný hmotný dlouhodobý majetek (3-40.tis.Kč).</t>
  </si>
  <si>
    <t>VOLNÝ ČAS DĚTÍ A MLÁDEŽE - nákup materiálu na opravu a údržbu dětských hřišť.</t>
  </si>
  <si>
    <t>VOLNÝ ČAS DĚTÍ A MLÁDEŽE - telefonní linka 724 245 531 kamera hřiště ul. Okružní.</t>
  </si>
  <si>
    <t>VOLNÝ ČAS DĚTÍ A MLÁDEŽE - např. revize dětských hřišť.</t>
  </si>
  <si>
    <t>VOLNÝ ČAS DĚTÍ A MLÁDEŽE - oprava a údržba dětských hřišť.</t>
  </si>
  <si>
    <t>VOLNÝ ČAS DĚTÍ A MLÁDEŽE - Junák - český skaut, spolek - fin.dar na činnost skautského oddílu Hledači Štíty.</t>
  </si>
  <si>
    <t>Platby daní státnímu rozpočtu</t>
  </si>
  <si>
    <t>VOLNÝ ČAS DĚTÍ A MLÁDEŽE - odvod za odnětí zemědělské půdy ze ZPF - Sportovní a dětské hřiště Štíty, Okružní ulice.</t>
  </si>
  <si>
    <t>INVESTICE - "Sportovní hřiště s přístupovým chodníkem v areálu ZŠ a MŠ Štíty, Školní 98"</t>
  </si>
  <si>
    <t>Využití volného času dětí a mládeže</t>
  </si>
  <si>
    <t>Využití volného času dětí a mládeže = VOLNÝ ČAS DĚTÍ A MLÁDEŽE (dětská hřiště, volnočasové aktivity dětí a mládeže)</t>
  </si>
  <si>
    <t>ZDRAVOTNÍ STŘEDISKO - mzdové výdaje - plat zaměstnance za úklid - včetně odměn.</t>
  </si>
  <si>
    <t>ZDRAVOTNÍ STŘEDISKO - mzdové výdaje - sociální pojištění - za zaměstnance na zdravotním středisku.</t>
  </si>
  <si>
    <t>ZDRAVOTNÍ STŘEDISKO - mzdové výdaje - zdravotní pojištění - za zaměstnance na zdravotním středisku.</t>
  </si>
  <si>
    <t>ZDRAVOTNÍ STŘEDISKO - pořízení DDHM - drobný hmotný dlouhodobý majetek (3-40.tis.Kč).</t>
  </si>
  <si>
    <t xml:space="preserve">ZDRAVOTNÍ STŘEDISKO - materiál - např. dezinfekční prostředky, čistící prostředky, materiál na opravy a údržbu zdrav.střediska atd. </t>
  </si>
  <si>
    <t>ZDRAVOTNÍ STŘEDISKO - aktivace - vyúčtování vodného a stočného ZDRAVOTNÍ STŘEDISKO.</t>
  </si>
  <si>
    <t>Teplo</t>
  </si>
  <si>
    <t>ZDRAVOTNÍ STŘEDISKO - ZS nám. Míru 57 - dodávka tepla.</t>
  </si>
  <si>
    <t>ZDRAVOTNÍ STŘEDISKO - el.energie - ČEZ - VS 4272886700 - odběrná místa doktoři na zdravotním středisku.</t>
  </si>
  <si>
    <t>ZDRAVOTNÍ STŘEDISKO - služby - revize - komínů, výtahů, hromosvodů, úklidové práce - ALFA-BETA servis atd.</t>
  </si>
  <si>
    <t>ZDRAVOTNÍ STŘEDISKO - opravy a udržování na zdravotním středisku.</t>
  </si>
  <si>
    <r>
      <t>V roce 2024 nerozpočtováno. Rok 2023 (pouze rozpočet schválený)</t>
    </r>
    <r>
      <rPr>
        <sz val="10"/>
        <color theme="1"/>
        <rFont val="Symbol"/>
        <family val="1"/>
        <charset val="2"/>
      </rPr>
      <t>®</t>
    </r>
    <r>
      <rPr>
        <i/>
        <sz val="10"/>
        <color theme="1"/>
        <rFont val="Times New Roman"/>
        <family val="1"/>
        <charset val="238"/>
      </rPr>
      <t xml:space="preserve"> náhrady mezd v době nemoci - náhrada DPN uklizečka na zdravotním středisku.</t>
    </r>
  </si>
  <si>
    <t>ZDRAVOTNÍ STŘEDISKO - stravenkový paušál - uklizečka na ZDRAVOTNÍM STŘEDISKU.</t>
  </si>
  <si>
    <t>ZDRAVOTNÍ STŘEDISKO - vratky přeplatků z vyúčtování služeb (odhad) - ZDRAVOTNÍ STŘEDISKO.</t>
  </si>
  <si>
    <t>Ostatní zdravotnická zaříz.a služby pro zdravot. = ZDRAVOTNÍ STŘEDISKO</t>
  </si>
  <si>
    <t>BYTOVÉ HOSPODÁŘSTVÍ - mzdové výdaje - plat zaměstnance BH - včetně odměn.</t>
  </si>
  <si>
    <t>BYTOVÉ HOSPODÁŘSTVÍ  - mzdové výdaje - sociální pojištění - za zaměstnance BH.</t>
  </si>
  <si>
    <t>BYTOVÉ HOSPODÁŘSTVÍ  - mzdové výdaje - zdravotní pojištění - za zaměstnance BH.</t>
  </si>
  <si>
    <t>BYTOVÉ HOSPODÁŘSTVÍ - nákup materiálu - zejména stavební materiál na opravy a údržbu bytů vč. materiálu na opravu bytu 1+1 nám. Míru č.p. 41-42.</t>
  </si>
  <si>
    <t>BYTOVÉ HOSPODÁŘSTVÍ - aktivace - vyúčtování vodného a stočného BH.</t>
  </si>
  <si>
    <t>BYTOVÉ HOSPODÁŘSTVÍ - BH č.p. 41, č.p. 42, č.p. 231., č.p. 232 - dodávka tepla.</t>
  </si>
  <si>
    <t>BYTOVÉ HOSPODÁŘSTVÍ - plyn - ČEZ -  odběrná místa byty Města Štíty.</t>
  </si>
  <si>
    <t>BYTOVÉ HOSPODÁŘSTVÍ - el.energie - ČEZ -  odběrná místa byty Města Štíty.</t>
  </si>
  <si>
    <t>BYTOVÉ HOSPODÁŘSTVÍ - uhlí na č.p. 5.</t>
  </si>
  <si>
    <t>BYTOVÉ HOSPODÁŘSTVÍ - nájemné - Bytové družstvo - úhrady dle nájemních smluv - nájemné (27.937,- Kč x 12 měsíců = 335.244,- Kč).</t>
  </si>
  <si>
    <t>BYTOVÉ HOSPODÁŘSTVÍ - služby - např. revize - komínů, hromosvodů; odměna SIPO; úhrady za služby provedené v bytech - zejména práce provedené pracovníky MH vč. služeb v souvislosti s opravou bytu 1+1 nám. Míru č.p. 41-42.</t>
  </si>
  <si>
    <t>BYTOVÉ HOSPODÁŘSTVÍ - opravy a údržba vč. opravy bytu 1+1 nám. Míru č.p. 41-42.</t>
  </si>
  <si>
    <t>Poskytnuté náhrady</t>
  </si>
  <si>
    <t>BYTOVÉ HOSPODÁŘSVTÍ - Bytové družstvo - úhrady dle nájemních smluv - úhrady za služby spojené s nájmem (14.666,- Kč x 12 měsíců = 175.992,- Kč).</t>
  </si>
  <si>
    <t>Ostatní výdaje související s neinvestičními nákupy</t>
  </si>
  <si>
    <t>BYTOVÉ HOSPODÁŘSTVÍ - Společenství vlastníků domu 235 - fond oprav a záloha na služby za rok 2024.</t>
  </si>
  <si>
    <t>BYTOVÉ HOSPODÁŘSVTÍ - vyúčtování služeb BH - vratky přeplatků  BH (předpoklad).</t>
  </si>
  <si>
    <t>Bytové hospodářství = BYTY Města Štíty</t>
  </si>
  <si>
    <t>NEBYTOVÉ HOSPODÁŘSTVÍ - pořízení DDHM - drobný hmotný dlouhodobý majetek (3-40.tis.Kč).</t>
  </si>
  <si>
    <t xml:space="preserve">NEBYTOVÉ HOSPODÁŘSTVÍ - nákup materiálu - zejména stavební materiál na opravu Crhov 100. </t>
  </si>
  <si>
    <t>NEBYTOVÉ HOSPODÁŘSTVÍ - aktivace - vyúčtování vodného a stočného NBH.</t>
  </si>
  <si>
    <t>NEBYTOVÉ HOSPODÁŘSTVÍ - plyn - ČEZ -  odběrná místa nebytových prostor Města Štíty.</t>
  </si>
  <si>
    <t>NEBYTOVÉ HOSPODÁŘSTVÍ - el.energie - ČEZ -  odběrná místa nebytových prostor Města Štíty.</t>
  </si>
  <si>
    <r>
      <t xml:space="preserve">V roce 2024 nerozpočtováno. Rok 2023 (pouze rozpočet schválený) </t>
    </r>
    <r>
      <rPr>
        <sz val="10"/>
        <color theme="1"/>
        <rFont val="Symbol"/>
        <family val="1"/>
        <charset val="2"/>
      </rPr>
      <t>®</t>
    </r>
    <r>
      <rPr>
        <i/>
        <sz val="10"/>
        <color theme="1"/>
        <rFont val="Times New Roman"/>
        <family val="1"/>
        <charset val="238"/>
      </rPr>
      <t xml:space="preserve"> PHM v souvislosti s opravami nebytových prostor.</t>
    </r>
  </si>
  <si>
    <t>NEBYTOVÉ HOSPODÁŘSTVÍ - nájemné - např. pronájem čerpadla a hadic - NBH (Crhov 100), apod.</t>
  </si>
  <si>
    <t xml:space="preserve">NEBYTOVÉ HOSPODÁŘSTVÍ - služby - např. revize - komínů, hromosvodů;  úhrady za služby provedené v nebytových prostorech - zejména práce provedené pracovníky MH vč. služeb souvisejích s opravou Crhov 100. </t>
  </si>
  <si>
    <t>NEBYTOVÉ HOSPODÁŘSTVÍ - opravy a udržování nebytových prostor vč. oprav Crhov 100.</t>
  </si>
  <si>
    <t>NEBYTOVÉ HOSPODÁŘSVTÍ - vyúčtování služeb NBH - vratky přeplatků  NBH (předpoklad).</t>
  </si>
  <si>
    <r>
      <t xml:space="preserve">V roce 2024 nerozpočtováno. Rok 2023 (pouze rozpočet schválený) </t>
    </r>
    <r>
      <rPr>
        <sz val="10"/>
        <rFont val="Symbol"/>
        <family val="1"/>
        <charset val="2"/>
      </rPr>
      <t>®</t>
    </r>
    <r>
      <rPr>
        <i/>
        <sz val="10"/>
        <rFont val="Times New Roman"/>
        <family val="1"/>
        <charset val="238"/>
      </rPr>
      <t xml:space="preserve"> INVESTICE - "Fotovoltaika".</t>
    </r>
  </si>
  <si>
    <t>Nebytové hospodářství = nebytové prostory Města Štíty</t>
  </si>
  <si>
    <t>VEŘEJNÉ OSVĚTLENÍ - nákup materiálu na opravu veřejného osvětlení.</t>
  </si>
  <si>
    <t>VEŘEJNÉ OSVĚTLENÍ - el.energie - ČEZ -  odběrná místa veřejného osvětlení Města Štíty.</t>
  </si>
  <si>
    <t>VEŘEJNÉ OSVĚTLENÍ - nájemné - např. pronájem vysokozdvižné plošiny v souvislosti s opravami veřejného osvětlení.</t>
  </si>
  <si>
    <t>VEŘEJNÉ OSVĚTLENÍ - služby - např. služby pracovníků MH, manipulace s plošinou v souvislosti s opravami veřejného osvětlení.</t>
  </si>
  <si>
    <t>VEŘEJNÉ OSVĚTLENÍ - opravy a údržba veřejného osvětlení.</t>
  </si>
  <si>
    <t>Nájemné za nájem s právem koupě</t>
  </si>
  <si>
    <t>VEŘEJNÉ OSVĚTLENÍ - pronájem svítidel veřejného osvětlení.</t>
  </si>
  <si>
    <t xml:space="preserve">INVESTICE - "VO Heroltice" </t>
  </si>
  <si>
    <t>Veřejné osvětlení</t>
  </si>
  <si>
    <t>Veřejné osvětlení = VEŘEJSNÉ OSVĚTLENÍ</t>
  </si>
  <si>
    <t>POHŘEBNICTVÍ - materiál na opravu a údržbu hřbitovů. vč. materiálu na opravu hřbitovní zdi ve Štítech.</t>
  </si>
  <si>
    <t>POHŘEBNICTVÍ - aktivace - vyúčtování vodného a stočného hřbitovy.</t>
  </si>
  <si>
    <t>POHŘEBNICTVÍ - služby - zejména práce pracovíku MH - např. sečení trávy, vývoz hřbitov.vleku vč. služeb souvisejících s opravou hřbitovní zdi ve Štítech.</t>
  </si>
  <si>
    <t>POHŘEBNICTVÍ - zejména opravy hřbitovní zdi ve Štítech.</t>
  </si>
  <si>
    <t>Výdaje na náhrady za nezpůsobenou újmu</t>
  </si>
  <si>
    <t xml:space="preserve">POHŘEBNICTVÍ - výdaje na pohřby zesnulých, o které se nemá kdo postarat. </t>
  </si>
  <si>
    <t>Pohřebnictví = HŘBITOVY</t>
  </si>
  <si>
    <r>
      <t xml:space="preserve">V roce 2024 nerozpočtováno. Rok 2023 </t>
    </r>
    <r>
      <rPr>
        <sz val="10"/>
        <color theme="1"/>
        <rFont val="Symbol"/>
        <family val="1"/>
        <charset val="2"/>
      </rPr>
      <t>®</t>
    </r>
    <r>
      <rPr>
        <i/>
        <sz val="10"/>
        <color theme="1"/>
        <rFont val="Times New Roman"/>
        <family val="1"/>
        <charset val="238"/>
      </rPr>
      <t xml:space="preserve"> jednorázový poplatek za registraci v projektu DTMka.cz pro rok 2023 - digitalizace dat - inženýrské sítě .</t>
    </r>
  </si>
  <si>
    <t>INVESTICE - "Inženýrské sítě k RD" - část Pod Petrovem.</t>
  </si>
  <si>
    <t>Výstavba a údržba místních inženýrských sítí = INŽENÝRSKÉ SÍTĚ</t>
  </si>
  <si>
    <t>MÍSTNÍ HOSPODÁŘSTVÍ - mzdové výdaje - platy zaměstnanců MH - včetně odměn.</t>
  </si>
  <si>
    <t>MÍSTNÍ HOSPODÁŘSTVÍ - mzdové výdaje - dohody mimo pracovní poměr.</t>
  </si>
  <si>
    <t>MÍSTNÍ HOSPODÁŘSTVÍ - mzdové výdaje - sociální pojištění - za zaměstnance MH.</t>
  </si>
  <si>
    <t>MÍSTNÍ HOSPODÁŘSTVÍ - mzdové výdaje - zdravotní pojištění - za zaměstnance MH.</t>
  </si>
  <si>
    <t>MÍSTNÍ HOSPODÁŘSTVÍ - OPP pro pracovníky MH -  např. pracovní rukavice, pracovní oděv a obuv.</t>
  </si>
  <si>
    <t>MÍSTNÍ HOSPODÁŘSTVÍ - vybavení lekárničky - MH.</t>
  </si>
  <si>
    <t>MÍSTNÍ HOSPODÁŘSTVÍ - pořízení DDHM - drobný hmotný dlouhodobý majetek (3-40.tis.Kč) - např. různé nářadí.</t>
  </si>
  <si>
    <t>MÍSTNÍ HOSPODÁŘSTVÍ - nákup materiálu potřebného pro výkon pracovníků MH -  např. různé nařadí, materiál na opravy MH, apod..</t>
  </si>
  <si>
    <t>MÍSTNÍ HOSPODÁŘSTVÍ - aktivace - vyúčtování vodného a stočného - např. dílny, chata Pastviny.</t>
  </si>
  <si>
    <t>MÍSTNÍ HOSPODÁŘSTVÍ - plyn - ČEZ -  odběrné místo VS 7075162500 - dílny č.p. 239 Štíty.</t>
  </si>
  <si>
    <t>MÍSTNÍ HOSPODÁŘSTVÍ - el.energie - ČEZ -  odběrná místa - dílny č.p. 239 Štíty, chata Pastviny, Heroltice,  Řáholec Březná, klubovna Březná.</t>
  </si>
  <si>
    <t>MÍSTNÍ HOSPODÁŘSTVÍ - PHM - stroje MH, auto MH.</t>
  </si>
  <si>
    <r>
      <t xml:space="preserve">V roce 2024 nerozpočtováno. Rok 2023 (pouze rozpočet schválený) </t>
    </r>
    <r>
      <rPr>
        <sz val="10"/>
        <color theme="1"/>
        <rFont val="Symbol"/>
        <family val="1"/>
        <charset val="2"/>
      </rPr>
      <t>®</t>
    </r>
    <r>
      <rPr>
        <i/>
        <sz val="10"/>
        <color theme="1"/>
        <rFont val="Times New Roman"/>
        <family val="1"/>
        <charset val="238"/>
      </rPr>
      <t xml:space="preserve"> poštovní služby MH.</t>
    </r>
  </si>
  <si>
    <t>MÍSTNÍ HOSPODÁŘSTVÍ - služební mobil pracovníka MH a GPS auta MH.</t>
  </si>
  <si>
    <t>MÍSTNÍ HOSPODÁŘSTVÍ - nájemné - např. Státní pozemkový fond, LINDE GAS, Würth, spol. s r.o. - ORSY systém (MH dílna).</t>
  </si>
  <si>
    <t>MÍSTNÍ HOSPODÁŘSTVÍ - školení  pracovníků MH.</t>
  </si>
  <si>
    <t xml:space="preserve">MÍSTNÍ HOSPODÁŘSTVÍ - služby - technické služby obce - MH - revize, lékařké prohlídky MH; vyhotovení geometrických plánů. </t>
  </si>
  <si>
    <t xml:space="preserve">MÍSTNÍ HOSPODÁŘSTVÍ - opravy a udržování - zejména strojů MH, MH dílny. </t>
  </si>
  <si>
    <t>MÍSTNÍ HOSPODÁŘSTVÍ - cestovné pracovníků MH.</t>
  </si>
  <si>
    <t>Nákup kolků</t>
  </si>
  <si>
    <t xml:space="preserve">MÍSTNÍ HOSPODÁŘSTVÍ - správní poplatek za návrh na vklad Vlastnictví do katastru nemovitostí. </t>
  </si>
  <si>
    <t>MÍSTNÍ HOSPODÁŘSTVÍ - nákup dálničních známek v tuzemsku - Volkswagen Caravelle.</t>
  </si>
  <si>
    <r>
      <t xml:space="preserve">V roce 2024 nerozpočtováno. Rok 2023 </t>
    </r>
    <r>
      <rPr>
        <sz val="10"/>
        <color theme="1"/>
        <rFont val="Symbol"/>
        <family val="1"/>
        <charset val="2"/>
      </rPr>
      <t>®</t>
    </r>
    <r>
      <rPr>
        <i/>
        <sz val="10"/>
        <color theme="1"/>
        <rFont val="Times New Roman"/>
        <family val="1"/>
        <charset val="238"/>
      </rPr>
      <t xml:space="preserve"> náhrady mezd v době nemoci - náhrada DPN MH.</t>
    </r>
  </si>
  <si>
    <t>MÍSTNÍ HOSPODÁŘSTVÍ - stravenkový paušál - zaměstnanci MH.</t>
  </si>
  <si>
    <t>INVESTICE - MAJETEK - DHM - plechová hala.</t>
  </si>
  <si>
    <t>INVESTICE - MAJETEK - DHM - lešení.</t>
  </si>
  <si>
    <t>Pozemky</t>
  </si>
  <si>
    <t>Pozemky -  nákup v roce 2024.</t>
  </si>
  <si>
    <t>Komunální služby a územní rozvoj jinde nezařazené = MÍSTNÍ HOSPODÁŘSTVÍ (technické služby a majetek Města Štíty)</t>
  </si>
  <si>
    <r>
      <t xml:space="preserve">V roce 2024 nerozpočtováno. Rok 2023 (pouze rozpočet schválený) </t>
    </r>
    <r>
      <rPr>
        <sz val="10"/>
        <color theme="1"/>
        <rFont val="Symbol"/>
        <family val="1"/>
        <charset val="2"/>
      </rPr>
      <t>®</t>
    </r>
    <r>
      <rPr>
        <i/>
        <sz val="10"/>
        <color theme="1"/>
        <rFont val="Times New Roman"/>
        <family val="1"/>
        <charset val="238"/>
      </rPr>
      <t xml:space="preserve"> poradenská činnost v oblasti živ.prostředí - OVZDUŠÍ - Ing. Jaroslav Benk.</t>
    </r>
  </si>
  <si>
    <t>OCHRANA OVZDUŠÍ - školení.</t>
  </si>
  <si>
    <t>Ostatní činnosti k ochraně ovzduší</t>
  </si>
  <si>
    <t>Ostatní činnosti k ochraně ovzduší = OCHRANA OVZDUŠÍ</t>
  </si>
  <si>
    <t>NEBEZPEČNÝ ODPAD - zejména EKOLA České Libchavy - návoz.</t>
  </si>
  <si>
    <t>Sběr a svoz nebezpečných odpadů = NEBEZPEČNÝ ODPAD</t>
  </si>
  <si>
    <r>
      <t xml:space="preserve">KOMUNÁLNÍ ODPAD - nákup zboží (za účelem dalšího prodeje) </t>
    </r>
    <r>
      <rPr>
        <sz val="10"/>
        <color theme="1"/>
        <rFont val="Symbol"/>
        <family val="1"/>
        <charset val="2"/>
      </rPr>
      <t>®</t>
    </r>
    <r>
      <rPr>
        <sz val="10"/>
        <color theme="1"/>
        <rFont val="Times New Roman"/>
        <family val="1"/>
        <charset val="238"/>
      </rPr>
      <t xml:space="preserve"> např. popelnice - odpadové hospodářství.</t>
    </r>
  </si>
  <si>
    <t>KOMÁNÁLNÍ ODPAD - materiál související s odpady - např. materiál na opravy, pytle na odpady apod.</t>
  </si>
  <si>
    <t>KOMÁNÁLNÍ ODPAD - telefonní linka 724 375 340 kamera Na Pilníku u kontejnerů - odpady.</t>
  </si>
  <si>
    <t>KOMÁNÁLNÍ ODPAD - nájemné - např. kontejnery na odpady, pronájem plochy např. v souvislosti s vážením odpadů apod.</t>
  </si>
  <si>
    <t>KOMÁNÁLNÍ ODPAD - poradenská činnost v oblasti životního prostředí - ODPADY - Ing. Jaroslav Benk.</t>
  </si>
  <si>
    <t>KOMÁNÁLNÍ ODPAD - školení - seminář v oblasti odpadového hospodářství.</t>
  </si>
  <si>
    <t>KOMÁNÁLNÍ ODPAD - služby - sběr a svoz komunálních odpadů, tj. veškerý odpad vznikající na území obce z domácností, dále vznikající např. při čištění veřejných komunikací a prostranství a při údržbě veřejné zeleně - zejména dodavatelské služby EKOLA České Libchavy, ZEAS Březná, práce pracovníků MH.</t>
  </si>
  <si>
    <t>KOMÁNÁLNÍ ODPAD - např. opravy kontejnerů apod.</t>
  </si>
  <si>
    <t>INVESTICE - "Překladiště".</t>
  </si>
  <si>
    <t>Sběr a svoz komunálních odpadů = KOMUNÁLNÍ ODPAD</t>
  </si>
  <si>
    <t>NEBEZPEČNÝ ODPAD - služby - např. ekologické využití pneu, likvidace pneu (nebezpečný odpad) - TASY s.r.o.</t>
  </si>
  <si>
    <t>Využívání a zneškodňování nebezpečných odpadů = NEBEZPEČNÝ ODPAD</t>
  </si>
  <si>
    <t>TŘÍDĚNÝ ODPAD - nákup materiálu j.n. - např. pytle na tříděný odpad.</t>
  </si>
  <si>
    <r>
      <t xml:space="preserve">V roce 2024 nerozpočtováno. Rok 2023 (pouze rozpočet schválený) </t>
    </r>
    <r>
      <rPr>
        <sz val="10"/>
        <color theme="1"/>
        <rFont val="Symbol"/>
        <family val="1"/>
        <charset val="2"/>
      </rPr>
      <t>®</t>
    </r>
    <r>
      <rPr>
        <i/>
        <sz val="10"/>
        <color theme="1"/>
        <rFont val="Times New Roman"/>
        <family val="1"/>
        <charset val="238"/>
      </rPr>
      <t xml:space="preserve"> nájemné v souvislosti s tříděným odpadem.</t>
    </r>
  </si>
  <si>
    <t>TŘÍDĚNÝ ODPAD - služby - především práce pracovníků MH v souvislosti s tříděným odpadem.</t>
  </si>
  <si>
    <r>
      <t xml:space="preserve">V roce 2024 nerozpočtováno. Rok 2023 (pouze rozpočet schválený) </t>
    </r>
    <r>
      <rPr>
        <sz val="10"/>
        <color theme="1"/>
        <rFont val="Symbol"/>
        <family val="1"/>
        <charset val="2"/>
      </rPr>
      <t>®</t>
    </r>
    <r>
      <rPr>
        <i/>
        <sz val="10"/>
        <color theme="1"/>
        <rFont val="Times New Roman"/>
        <family val="1"/>
        <charset val="238"/>
      </rPr>
      <t xml:space="preserve"> opravy a udržování v souvislosti s tříděným odpadem.</t>
    </r>
  </si>
  <si>
    <t>Využívání a zneškodňování komunálních odpadů = TŘÍDĚNÝ ODPAD</t>
  </si>
  <si>
    <t>SKLÁDKA - nájem pozemku - zřízení sjezdu, nájezdu - skládka.</t>
  </si>
  <si>
    <t>Ostatní nakládání s odpady = SKLÁDKA</t>
  </si>
  <si>
    <t>VPP - mzdové výdaje - platy zaměstnanců VPP - pouze prostředky MĚSTA Štíty (cca 230.000,- Kč).</t>
  </si>
  <si>
    <t>VPP - mzdové výdaje - sociální pojištění - za zaměstnance VPP - pouze prostředky MĚSTA Štíty (cca 54.600,- Kč).</t>
  </si>
  <si>
    <t>VPP - mzdové výdaje - zdravotní pojištění - za zaměstnance VPP - pouze prostředky MĚSTA Štíty (cca 19.800,- Kč).</t>
  </si>
  <si>
    <t>VPP - OPP pro pracovníky VPP -  např. pracovní rukavice.</t>
  </si>
  <si>
    <t xml:space="preserve">VEŘEJNÁ ZELEŇ a VPP - nákup materiálu j.n. - zejména na údržbu veřejné zeleně, městských ploch a materiál pro pracovníky VPP. </t>
  </si>
  <si>
    <t>VEŘEJNÁ ZELEŇ - aktivace - vyúčtování vodného a stočného veřejná zeleň a fontána.</t>
  </si>
  <si>
    <r>
      <t xml:space="preserve">V roce 2024 nerozpočtováno. Rok 2023 (pouze rozpočet schválený) </t>
    </r>
    <r>
      <rPr>
        <sz val="10"/>
        <color theme="1"/>
        <rFont val="Symbol"/>
        <family val="1"/>
        <charset val="2"/>
      </rPr>
      <t>®</t>
    </r>
    <r>
      <rPr>
        <i/>
        <sz val="10"/>
        <color theme="1"/>
        <rFont val="Times New Roman"/>
        <family val="1"/>
        <charset val="238"/>
      </rPr>
      <t xml:space="preserve"> veřejná zeleň Crhov.</t>
    </r>
  </si>
  <si>
    <t>VEŘEJNÁ ZELEŇ a VPP - služby v souvislosti s veřejnou zelení - sadovnické práce, kácení rizikových stromů,  práce pracovníků MH - např. sečení, úklid trávy, kácení stromů, prořezávky keřů, úklid veř.prostranství apod. + lékařské prohlídky pracovníků VPP.</t>
  </si>
  <si>
    <t xml:space="preserve">VEŘEJNÁ ZELEŇ - opravy a udržování např. sekaček apod., údržba veřejného prostranství, parku apod. </t>
  </si>
  <si>
    <r>
      <t xml:space="preserve">V roce 2024 nerozpočtováno. Rok 2023 </t>
    </r>
    <r>
      <rPr>
        <sz val="10"/>
        <color theme="1"/>
        <rFont val="Symbol"/>
        <family val="1"/>
        <charset val="2"/>
      </rPr>
      <t>®</t>
    </r>
    <r>
      <rPr>
        <i/>
        <sz val="10"/>
        <color theme="1"/>
        <rFont val="Times New Roman"/>
        <family val="1"/>
        <charset val="238"/>
      </rPr>
      <t xml:space="preserve"> spoluúčast Města Štíty ve vazbě na pojistné plnění - poškození vozidla pana Martina Hůlky při sečení trávy křovinořezem - zúčtování úhrady od pojišťovny + spoluúčast=povinný výdaj Města Štíty.</t>
    </r>
  </si>
  <si>
    <r>
      <t xml:space="preserve">V roce 2024 nerozpočtováno. Rok 2023 </t>
    </r>
    <r>
      <rPr>
        <sz val="10"/>
        <color theme="1"/>
        <rFont val="Symbol"/>
        <family val="1"/>
        <charset val="2"/>
      </rPr>
      <t>®</t>
    </r>
    <r>
      <rPr>
        <i/>
        <sz val="10"/>
        <color theme="1"/>
        <rFont val="Times New Roman"/>
        <family val="1"/>
        <charset val="238"/>
      </rPr>
      <t xml:space="preserve"> náhrady mezd v době nemoci - náhrada DPN VPP.</t>
    </r>
  </si>
  <si>
    <t>VPP - stravenkový paušál - zaměstnanci VPP.</t>
  </si>
  <si>
    <t>Péče o vzhled obcí a veřejnou zeleň</t>
  </si>
  <si>
    <t>Péče o vzhled obcí a veřejnou zeleň =  městské zelené plochy, VPP (veřejně prospěšné práce)</t>
  </si>
  <si>
    <t>ŽIVOTNÍ PROSTŘEDÍ - poplatek Státnímu fondu životního prostředí ČR za vypouštění odpadních vod do vod povrchových ze zdrojů znečiťování ČOV.</t>
  </si>
  <si>
    <t>Ostatní správa v ochraně životního prostředí</t>
  </si>
  <si>
    <t>SLUŽBY PRO OBYVATELSTVO - dárkové balíčky (Masopust Crhov).</t>
  </si>
  <si>
    <t>SLUŽBY PRO OBYVATELSTVO - Crhovská chasa - fin.dar na pořádání spol., kultur. a sport. akcí v roce 2024 (20.000,- Kč) + Klub seniorů Štíty, z.s. - fin.dar na pořádání poznávacích zájezdů, ... v roce 2024 (20.000,- Kč).</t>
  </si>
  <si>
    <t>Dary fyzickým osobám</t>
  </si>
  <si>
    <r>
      <t xml:space="preserve">V roce 2024 nerozpočtováno. Rok 2023 </t>
    </r>
    <r>
      <rPr>
        <sz val="10"/>
        <color theme="1"/>
        <rFont val="Symbol"/>
        <family val="1"/>
        <charset val="2"/>
      </rPr>
      <t>®</t>
    </r>
    <r>
      <rPr>
        <i/>
        <sz val="10"/>
        <color theme="1"/>
        <rFont val="Times New Roman"/>
        <family val="1"/>
        <charset val="238"/>
      </rPr>
      <t xml:space="preserve"> finanční dar na úhradu léčby baňkovou terapií M.K.</t>
    </r>
  </si>
  <si>
    <t>SLUŽBY PRO OBYVATELSTVO - dočasně nezařazené neinvestiční výdaje - rezerva na neinvestiční výdaje § 3xxx.</t>
  </si>
  <si>
    <t>SLUŽBY PRO OBYVATELSTVO - dočasně nezařazené INVESTIČNÍ výdaje - rezerva na INVESTIČNÍ výdaje § 3xxx.</t>
  </si>
  <si>
    <t>Ost.činnosti souvis. se službami pro fyzické osoby</t>
  </si>
  <si>
    <t>Ost.činnosti souvis. se službami pro fyzické osoby = SLUŽBY PRO OBYVATELSTVO + REZERVY na výdaje § 3xxx</t>
  </si>
  <si>
    <t>Služby pro obyvatelstvo - CELKEM (§ 3xxx)</t>
  </si>
  <si>
    <t>Rezerva na krizová opatření</t>
  </si>
  <si>
    <t>KRIZOVÁ OPATŘENÍ - rezerva na krizová opatření  (prostředky na řešení krizových situací).</t>
  </si>
  <si>
    <t>Krizová opatření</t>
  </si>
  <si>
    <t>BOZP - nákup materiálu - např. bezpečnostní značení apod.</t>
  </si>
  <si>
    <t>BOZP - školení.</t>
  </si>
  <si>
    <t>BOZP - různé služby - např. aktualizace osnov školení nebo Knihy úrazů apod.</t>
  </si>
  <si>
    <t>Ostatní záležitosti ochrany fyzických osob</t>
  </si>
  <si>
    <t>Ostatní záležitosti ochrany fyzických osob = BOZP</t>
  </si>
  <si>
    <t>Ostatní platy</t>
  </si>
  <si>
    <t>HASIČI - mzdové výdaje - refundace mezd - JSDH Štíty - za výjezd hasičů, odborná příprava.</t>
  </si>
  <si>
    <t>HASIČI - mzdové výdaje - dohody - JSDH Štíty - odměny pro hasiče.</t>
  </si>
  <si>
    <t>Ostatní povinné pojistné placené zaměstnavatelem</t>
  </si>
  <si>
    <t>HASIČI - mzdové výdaje - refundace SP a ZP - JSDH Štíty - za výjezd hasičů, odborná příprava.</t>
  </si>
  <si>
    <t>HASIČI - ochranné pomůcky - pro JSDH Štíty.</t>
  </si>
  <si>
    <t>HASIČI - předplatné časopisu 112 - odborný časopis požární ochrany.</t>
  </si>
  <si>
    <t>HASIČI - pořízení DDHM - drobný hmotný dlouhodobý majetek (3-40.tis.Kč) - věcné vybavení pro JSDH Štíty.</t>
  </si>
  <si>
    <t>HASIČI - nákup materiálu na opravu a údržbu hasičské techniky, požárních zbrojnic. Další materiál nutný na činnost hasičů.</t>
  </si>
  <si>
    <t>HASIČI - aktivace - vyúčtování vodného a stočného JSDH Štíty, požární zbrojnice.</t>
  </si>
  <si>
    <t>HASIČI - el.energie - ČEZ -  odběrná místa - požární zbrojnice.</t>
  </si>
  <si>
    <t>HASIČI - PHM - požární auta, technika.</t>
  </si>
  <si>
    <r>
      <t xml:space="preserve">V roce 2024 nerozpočtováno. Rok 2023 </t>
    </r>
    <r>
      <rPr>
        <sz val="10"/>
        <color theme="1"/>
        <rFont val="Symbol"/>
        <family val="1"/>
        <charset val="2"/>
      </rPr>
      <t>®</t>
    </r>
    <r>
      <rPr>
        <i/>
        <sz val="10"/>
        <color theme="1"/>
        <rFont val="Times New Roman"/>
        <family val="1"/>
        <charset val="238"/>
      </rPr>
      <t xml:space="preserve"> služby mobilního operátora - JSDH Štíty.</t>
    </r>
  </si>
  <si>
    <t>Služby peněžních ústavů</t>
  </si>
  <si>
    <t>HASIČI - pojištění hasičů JSDH pro případ úrazu - roční pojistné pro všechny členy.</t>
  </si>
  <si>
    <t>HASIČI - školení členů JSDH Štíty.</t>
  </si>
  <si>
    <t>HASIČI - FIREPORT Komplet - provoz (12 x 1.452,- Kč = 17.424,- Kč).</t>
  </si>
  <si>
    <t xml:space="preserve">HASIČI - služby - různé revize hasičské techniky - např. technická prohlídka, emise apod.; další služby - např. přezutí pneu, zdravotní prohlídka hasičů atd. </t>
  </si>
  <si>
    <t>HASIČI - opravy a udržování hasičské techniky, požárních zbrojnic.</t>
  </si>
  <si>
    <r>
      <t xml:space="preserve">V roce 2024 nerozpočtováno. Rok 2023 </t>
    </r>
    <r>
      <rPr>
        <sz val="10"/>
        <color theme="1"/>
        <rFont val="Symbol"/>
        <family val="1"/>
        <charset val="2"/>
      </rPr>
      <t>®</t>
    </r>
    <r>
      <rPr>
        <i/>
        <sz val="10"/>
        <color theme="1"/>
        <rFont val="Times New Roman"/>
        <family val="1"/>
        <charset val="238"/>
      </rPr>
      <t xml:space="preserve"> Zásahový SW pro výjezdová vozidla, Navigační SW Sygic - JSDH Štíty.</t>
    </r>
  </si>
  <si>
    <t>HASIČI - cestovné členovů JSDH Štíty.</t>
  </si>
  <si>
    <t>HASIČI - věcné dary - např. balíčky na hasičské soutěže, apod.</t>
  </si>
  <si>
    <r>
      <t xml:space="preserve">V roce 2024 nerozpočtováno. Rok 2023 </t>
    </r>
    <r>
      <rPr>
        <sz val="10"/>
        <color theme="1"/>
        <rFont val="Symbol"/>
        <family val="1"/>
        <charset val="2"/>
      </rPr>
      <t>®</t>
    </r>
    <r>
      <rPr>
        <i/>
        <sz val="10"/>
        <color theme="1"/>
        <rFont val="Times New Roman"/>
        <family val="1"/>
        <charset val="238"/>
      </rPr>
      <t xml:space="preserve"> finanční dar na dofinancování nákupu vybavení SDH Heroltice v roce 2023. </t>
    </r>
  </si>
  <si>
    <t xml:space="preserve">HASIČI - náhrady ušlého výdělku za výjezd člena JSDH Štíty. </t>
  </si>
  <si>
    <t xml:space="preserve">INVESTICE - "Nová hasičárna ve Štítech" </t>
  </si>
  <si>
    <t>INVESTICE - "Finanční dar na dofinancování nákupu překážek pro požární sport SDH Horní Studénky v roce 2024"</t>
  </si>
  <si>
    <t>Požární ochrana - dobrovolná část = HASIČI - JSDH Štíty, SDH Březná, SDH Heroltice, požární zbrojnice</t>
  </si>
  <si>
    <t>PO - nákup materiálu na opravu a údržbu hydrantů, výstražné tabulky apod.</t>
  </si>
  <si>
    <t>PO - školení PO - odborná příprava a proškolení zaměstnanců.</t>
  </si>
  <si>
    <t>PO - služby týkající se PO nemající souvislost s HASIČI - např. revize HP, kontrola hydrantů, vypracování nebo aktualizace požárních směrnic apod.</t>
  </si>
  <si>
    <t>PO - opravy a udržování HP apod.</t>
  </si>
  <si>
    <t>Ostatní záležitosti požární ochrany</t>
  </si>
  <si>
    <t>Ostatní záležitosti požární ochrany = PO nemající souvislost s HASIČI</t>
  </si>
  <si>
    <t>Ostatní záležitosti pož. ochrany a int.zách.syst. - dočasně nezařazené neinvestiční výdaje - rezerva na neinvestiční výdaje § 5xxx.</t>
  </si>
  <si>
    <t>Ostatní záležitosti pož. ochrany a int.zách.syst.</t>
  </si>
  <si>
    <t>Ostatní záležitosti pož. ochrany a int.zách.syst. = rezervy</t>
  </si>
  <si>
    <t xml:space="preserve">Bezpečnost státu a právní ochrana </t>
  </si>
  <si>
    <t>Bezpečnost státu a právní ochrana (ochrana obyvatelstva, požární ochrana a IZS apod.) - CELKEM (§ 5xxx)</t>
  </si>
  <si>
    <t>KOMISE a VÝBORY - mzdové výdaje - odměny členům výborů zastupitelstva a komisí rady - mimo odměn samotných zastupitelů.</t>
  </si>
  <si>
    <t>Odměny členů zastupitelstev obcí a krajů</t>
  </si>
  <si>
    <t>ZASTUPITELÉ - mzdové výdaje - odměny členům zastupitelstva MĚSTA Štíty včetně odměn za členství v komisi rady a výborech zastupitelstva, pokud se vyplácí zastupiteli.</t>
  </si>
  <si>
    <t>ZASTUPITELÉ - mzdové výdaje - sociální pojištění.</t>
  </si>
  <si>
    <t>ZASTUPITELÉ - mzdové výdaje - zdravotní pojištění.</t>
  </si>
  <si>
    <t>Zastupitelstva obcí</t>
  </si>
  <si>
    <t>Zastupitelstva obcí = ZASTUPITELÉ a členové komisí a výborů</t>
  </si>
  <si>
    <r>
      <t xml:space="preserve">V roce 2024 nerozpočtováno. Rok 2023 </t>
    </r>
    <r>
      <rPr>
        <sz val="10"/>
        <color theme="1"/>
        <rFont val="Symbol"/>
        <family val="1"/>
        <charset val="2"/>
      </rPr>
      <t>®</t>
    </r>
    <r>
      <rPr>
        <i/>
        <sz val="10"/>
        <color theme="1"/>
        <rFont val="Times New Roman"/>
        <family val="1"/>
        <charset val="238"/>
      </rPr>
      <t xml:space="preserve"> Volby prezidenta ČR v roce 2023 </t>
    </r>
  </si>
  <si>
    <r>
      <t xml:space="preserve">V roce 2024 nerozpočtováno. Rok 2023 </t>
    </r>
    <r>
      <rPr>
        <sz val="10"/>
        <color theme="1"/>
        <rFont val="Symbol"/>
        <family val="1"/>
        <charset val="2"/>
      </rPr>
      <t>®</t>
    </r>
    <r>
      <rPr>
        <i/>
        <sz val="10"/>
        <color theme="1"/>
        <rFont val="Times New Roman"/>
        <family val="1"/>
        <charset val="238"/>
      </rPr>
      <t xml:space="preserve"> Volby prezidenta ČR v roce 2023</t>
    </r>
    <r>
      <rPr>
        <sz val="11"/>
        <color theme="1"/>
        <rFont val="Calibri"/>
        <family val="2"/>
        <charset val="238"/>
        <scheme val="minor"/>
      </rPr>
      <t/>
    </r>
  </si>
  <si>
    <t>Volba prezidenta republiky</t>
  </si>
  <si>
    <t>SPRÁVA - mzdové výdaje - plat zaměstnanců MěÚ Štíty - včetně odměn.</t>
  </si>
  <si>
    <r>
      <t xml:space="preserve">V roce 2024 nerozpočtováno. Rok 2023 </t>
    </r>
    <r>
      <rPr>
        <sz val="10"/>
        <color theme="1"/>
        <rFont val="Symbol"/>
        <family val="1"/>
        <charset val="2"/>
      </rPr>
      <t>®</t>
    </r>
    <r>
      <rPr>
        <i/>
        <sz val="10"/>
        <color theme="1"/>
        <rFont val="Times New Roman"/>
        <family val="1"/>
        <charset val="238"/>
      </rPr>
      <t xml:space="preserve"> mzdové výdaje - refundace platu v souvislosti s volbou prezidenta ČR (neuznatelný výdaj).</t>
    </r>
  </si>
  <si>
    <t>SPRÁVA - mzdové výdaje - dohody - např. překlady, úklid, pomocné administrativní práce, roznáška Štítecké listu, apod.</t>
  </si>
  <si>
    <t>SPRÁVA - mzdové výdaje - sociální pojištění - za zaměstnance MěÚ Šíty.</t>
  </si>
  <si>
    <t>SPRÁVA - mzdové výdaje - zdravotní pojištění - za zaměstnance MěÚ Štíty.</t>
  </si>
  <si>
    <t>Pojist.na zákon.poj.odpov. zaměst. za škodu při PÚ</t>
  </si>
  <si>
    <t>SPRÁVA - mzdové výdaje - povinné pojistné na úrazové pojištění - za zaměstnance MěÚ Štíty.</t>
  </si>
  <si>
    <r>
      <t xml:space="preserve">V roce 2024 nerozpočtováno. Rok 2023 </t>
    </r>
    <r>
      <rPr>
        <sz val="10"/>
        <color theme="1"/>
        <rFont val="Symbol"/>
        <family val="1"/>
        <charset val="2"/>
      </rPr>
      <t>®</t>
    </r>
    <r>
      <rPr>
        <i/>
        <sz val="10"/>
        <color theme="1"/>
        <rFont val="Times New Roman"/>
        <family val="1"/>
        <charset val="238"/>
      </rPr>
      <t xml:space="preserve"> mzdové výdaje - refundace SP a ZP v souvislosti s volbou prezidenta ČR (neuznatelný výdaj).</t>
    </r>
  </si>
  <si>
    <t>SPRÁVA - ochranné pomůcky - uklizečky.</t>
  </si>
  <si>
    <t>SPRÁVA - vybavení lekárničky - MěÚ Štíty.</t>
  </si>
  <si>
    <t>SPRÁVA - odborné knihy a tisk, různé metodické materiály, věstníky, finanční zpravodaje apod.</t>
  </si>
  <si>
    <t>SPRÁVA - pořízení DDHM - drobný hmotný dlouhodobý majetek (3-40.tis.Kč) - např. výpočetní technika, vybavení kanceláří apod.</t>
  </si>
  <si>
    <t>SPRÁVA - nákup materiálu - např. kancelářské potřeby, čistící prostředky, tonery, materiál na opravy, ost.materiál - MěÚ. VEDUTA - Štítecký list.</t>
  </si>
  <si>
    <t>SPRÁVA - aktivace - vyúčtování vodného a stočného RADNICE.</t>
  </si>
  <si>
    <t xml:space="preserve">SPRÁVA - plyn - ČEZ -  odběrné místo VS 7062078100 - Štíty, nám. Míru č.p. 55 - RADNICE. </t>
  </si>
  <si>
    <t xml:space="preserve">SPRÁVA - el.energie - ČEZ -  odběrná místa - Štíty, nám. Míru č.p. 55 - RADNICE (hl. kanceláře) + nám. Míru 55 (prostory po ČS, a.s.-TIC). </t>
  </si>
  <si>
    <t>SPRÁVA - PHM - auto Octavia.</t>
  </si>
  <si>
    <t>SPRÁVA - služby pošt - zejména poštovné.</t>
  </si>
  <si>
    <t>SPRÁVA - telefony MěÚ Štíty, služební mobily.</t>
  </si>
  <si>
    <t>SPRÁVA - právní služby - Mgr. Jan Urban, daňové poradenství - Ing. Dagmar Oravová.</t>
  </si>
  <si>
    <t>SPRÁVA - školení a vzdělávání zaměstnanců MěÚ Štíty.</t>
  </si>
  <si>
    <t>SPRÁVA - technické a  zákaznické podpory, servisy pravidelných aktualizací (update, upgrade k zajištění funkčnosti programů), výdaje na obnovu dat,  a ost.služby souv. s počítač.programy nebo IT systémy - pravidelné servisy a služby firem týkající se výpočetní techniky vč. program.vybavení na MěÚ Štíty.</t>
  </si>
  <si>
    <t xml:space="preserve">SPRÁVA - STK - auta Octavia, pravidelné servisy - revize techniky (ne výpočetní, např. kopírky, tiskárny), útulek pro psy. </t>
  </si>
  <si>
    <t>SPRÁVA - opravy a udržování MěÚ Štíty.</t>
  </si>
  <si>
    <t>SPRÁVA - programové vybavení na MěÚ Štíty - SW.</t>
  </si>
  <si>
    <t>SPRÁVA - cestovné (tuzemské i zahraniční).</t>
  </si>
  <si>
    <t>SPRÁVA - pohoštění.</t>
  </si>
  <si>
    <t>Účastnické úplaty na konference</t>
  </si>
  <si>
    <t>SPRÁVA - poplatek za konferenci ,,25 let regionálního rozvoje východní Moravy - úspěchy a výzvy".</t>
  </si>
  <si>
    <t>SPRÁVA - věcné dary.</t>
  </si>
  <si>
    <t>Odvody za neplnění povinn. zaměst. zdrav. postiž.</t>
  </si>
  <si>
    <r>
      <t xml:space="preserve">V roce 2024 nerozpočtováno. Rok 2023 </t>
    </r>
    <r>
      <rPr>
        <sz val="10"/>
        <color theme="1"/>
        <rFont val="Symbol"/>
        <family val="1"/>
        <charset val="2"/>
      </rPr>
      <t>®</t>
    </r>
    <r>
      <rPr>
        <i/>
        <sz val="10"/>
        <color theme="1"/>
        <rFont val="Times New Roman"/>
        <family val="1"/>
        <charset val="238"/>
      </rPr>
      <t xml:space="preserve"> oddvod na Úřad práce ČR za nesplnění povinného podílu osob se zdravotním postižením na celkovém počtu zaměstnanců.</t>
    </r>
  </si>
  <si>
    <t>SPRÁVA - MAS Horní Pomoraví, o.p.s. - členský příspěvek v za rok 2024 (1,- Kč/obyvatel ve výši 1.912,- Kč + pevná částka 18.000,- Kč).</t>
  </si>
  <si>
    <t>SPRÁVA - Sdružení místních samospráv ČR, z. s. - členský příspěvek na rok 2024 (2,- Kč/obyvatel ve výši 3.952,- Kč) + pevná částka 3.500,- Kč).</t>
  </si>
  <si>
    <t>SPRÁVA - Město Zábřeh - za řešení přestupků roku 2024.</t>
  </si>
  <si>
    <t>Ostatní neinv. transfery rozpočtům územní úrovně</t>
  </si>
  <si>
    <r>
      <t xml:space="preserve">SPRÁVA - Mikroregion Zábřežsko - členský příspěvek za rok 2024 (25,- Kč/obyvatel = 47.700,- Kč). Dle evidence </t>
    </r>
    <r>
      <rPr>
        <sz val="7"/>
        <color theme="1"/>
        <rFont val="Times New Roman"/>
        <family val="1"/>
        <charset val="238"/>
      </rPr>
      <t>naší</t>
    </r>
    <r>
      <rPr>
        <sz val="10"/>
        <color theme="1"/>
        <rFont val="Times New Roman"/>
        <family val="1"/>
        <charset val="238"/>
      </rPr>
      <t xml:space="preserve"> matrikářky k 1.1.2024=1908 obyvatel.</t>
    </r>
  </si>
  <si>
    <t>SPRÁVA - kolky - správní poplatky.</t>
  </si>
  <si>
    <t>SPRÁVA - nákup dálničních známek v tuzemsku - Octavia.</t>
  </si>
  <si>
    <r>
      <t xml:space="preserve">V roce 2024 nerozpočtováno. Rok 2023 </t>
    </r>
    <r>
      <rPr>
        <sz val="10"/>
        <color theme="1"/>
        <rFont val="Symbol"/>
        <family val="1"/>
        <charset val="2"/>
      </rPr>
      <t>®</t>
    </r>
    <r>
      <rPr>
        <i/>
        <sz val="10"/>
        <color theme="1"/>
        <rFont val="Times New Roman"/>
        <family val="1"/>
        <charset val="238"/>
      </rPr>
      <t xml:space="preserve"> náhrady mezd v době nemoci - náhrada zaměstnanců správy.</t>
    </r>
  </si>
  <si>
    <t>SPRÁVA - výdaje hrazené ze sociálního fondu zaměstnancům (z účtu 236 = 200.000,- Kč) + stravenkový paušál - zaměstnanci MěÚ Štíty (120.000,- Kč).</t>
  </si>
  <si>
    <r>
      <t xml:space="preserve">V roce 2024 nerozpočtováno. Rok 2023 (pouze rozpočet schválený) </t>
    </r>
    <r>
      <rPr>
        <sz val="10"/>
        <color theme="1"/>
        <rFont val="Symbol"/>
        <family val="1"/>
        <charset val="2"/>
      </rPr>
      <t>®</t>
    </r>
    <r>
      <rPr>
        <i/>
        <sz val="10"/>
        <color theme="1"/>
        <rFont val="Times New Roman"/>
        <family val="1"/>
        <charset val="238"/>
      </rPr>
      <t xml:space="preserve"> např. náklady exekutorským úřadům za exekuce.</t>
    </r>
  </si>
  <si>
    <t>INVESTICE - Stroje, přístroje a zařízení  - např. výpočetní technika nad 40.tis. Kč, vybavení kanceláří.</t>
  </si>
  <si>
    <t>Činnost místní správy = MĚSTSKÝ ÚŘAD Štíty a SPRÁVNÍ ČINNOST OBCE</t>
  </si>
  <si>
    <t>PARTNERSTVÍ - nákup materiálu související s partnerstvím.</t>
  </si>
  <si>
    <t>PARTNERSTVÍ - poštovné.</t>
  </si>
  <si>
    <t>PARTNERSTVÍ - služby - např. práce pracovníků MH - příprava na partnerství, přeprava osob,  apod.</t>
  </si>
  <si>
    <t>PARTNERSTVÍ - pohoštění.</t>
  </si>
  <si>
    <t>PARTNERSTVÍ - věcné dary.</t>
  </si>
  <si>
    <t>Mezinárodní spolupráce jinde nezařazená</t>
  </si>
  <si>
    <t>Mezinárodní spolupráce (jinde nezařazená) = PARTNERSTVÍ Polsko, Itálie a Francie</t>
  </si>
  <si>
    <t>Úroky vlastní</t>
  </si>
  <si>
    <t>FINANČNÍ OPERACE - úroky - viz rozpis níže.</t>
  </si>
  <si>
    <t>FINANČNÍ OPERACE - poplatky - viz rozpis níže.</t>
  </si>
  <si>
    <t>Obecné příjmy a výdaje z finančních operací = FINANČNÍ OPERACE</t>
  </si>
  <si>
    <t>POJIŠTĚNÍ MAJETKU - průmyslových rizik, pojištění vozidel, povinné ručení Octavia, havarijní pojištění, ….</t>
  </si>
  <si>
    <t>Pojištění funkčně nespecifikované</t>
  </si>
  <si>
    <t>Pojištění funkčně nespecifikované = POJIŠTĚNÍ MAJETKU obce</t>
  </si>
  <si>
    <t>Zákl. příděl FKSP a sociálnímu fondu obcí a krajů</t>
  </si>
  <si>
    <t>Převody prostředků do sociálního fondu.</t>
  </si>
  <si>
    <t>Převody vlastním rozpočtovým účtům</t>
  </si>
  <si>
    <t>Převody vlastním rozpočtovým účtům - převody mezi účty Města Štíty (mimo SF).</t>
  </si>
  <si>
    <t xml:space="preserve">DANĚ - Daň z přidané hodnoty (DPH)  - na tuto položku patří daň, kterou MĚSTO Štíty odvede FÚ, ale i v případě vratky od FÚ se tato položka použije v záporné hodnotě. </t>
  </si>
  <si>
    <r>
      <t xml:space="preserve">DANĚ - Daň z příjmů právnických osob za obce </t>
    </r>
    <r>
      <rPr>
        <sz val="10"/>
        <color theme="1"/>
        <rFont val="Symbol"/>
        <family val="1"/>
        <charset val="2"/>
      </rPr>
      <t>®</t>
    </r>
    <r>
      <rPr>
        <i/>
        <sz val="10"/>
        <color theme="1"/>
        <rFont val="Times New Roman"/>
        <family val="1"/>
        <charset val="238"/>
      </rPr>
      <t xml:space="preserve"> bude rozpočtováno až na základě známé skutečnosti (vazba na pol. 1122).</t>
    </r>
  </si>
  <si>
    <t>Ostatní finanční operace = DANĚ</t>
  </si>
  <si>
    <t>Vratky transferů poskytnutých z veřejných rozpočtů</t>
  </si>
  <si>
    <t>Finanční vypořádání - vratka nevyčerpané části neinvestiční dotace roku 2023 - "Volba prezidenta ČR 2023" - ÚZ 98008 - Olomoucký kraj.</t>
  </si>
  <si>
    <t>Finanční vypořádání</t>
  </si>
  <si>
    <t>Ostatní činnosti j.n. - dočasně nezařazené neinvestiční výdaje - rezerva na neinvestiční výdaje § 6xxx.</t>
  </si>
  <si>
    <t>Ostatní činnosti j.n.- dočasně nezařazené INVESTIČNÍ výdaje - rezerva na INVESTIČNÍ výdaje § 6xxx</t>
  </si>
  <si>
    <t>Ostatní činnosti jinde nezařazené = REZERVY na výdaje § 6xxx</t>
  </si>
  <si>
    <t>Všeobecná veřejná správa a služby - CELKEM (§ 6xxx)</t>
  </si>
  <si>
    <t>6310</t>
  </si>
  <si>
    <r>
      <t xml:space="preserve">5141 </t>
    </r>
    <r>
      <rPr>
        <b/>
        <sz val="10"/>
        <rFont val="Symbol"/>
        <family val="1"/>
        <charset val="2"/>
      </rPr>
      <t>®</t>
    </r>
    <r>
      <rPr>
        <b/>
        <sz val="10"/>
        <rFont val="Times New Roman"/>
        <family val="1"/>
        <charset val="238"/>
      </rPr>
      <t xml:space="preserve">  Úroky - úroky z úvěrů:</t>
    </r>
  </si>
  <si>
    <t>Úvěr "BJ A" - dle splátkového kalendáře (org. 95125).</t>
  </si>
  <si>
    <t>Úvěr "BJ B" - dle splátkového kalendáře (org. 95126).</t>
  </si>
  <si>
    <t>Úvěr "Investiční akce 10,11" - dle splátkového kalendáře (org. 95130).</t>
  </si>
  <si>
    <r>
      <t>Úvěr "Investiční akce 22,23" - dle splátkového kalendáře</t>
    </r>
    <r>
      <rPr>
        <sz val="8"/>
        <rFont val="Times New Roman"/>
        <family val="1"/>
        <charset val="238"/>
      </rPr>
      <t xml:space="preserve"> (org. 95131).</t>
    </r>
  </si>
  <si>
    <t>CELKEM</t>
  </si>
  <si>
    <r>
      <t xml:space="preserve">• </t>
    </r>
    <r>
      <rPr>
        <sz val="7"/>
        <rFont val="Times New Roman"/>
        <family val="1"/>
        <charset val="1"/>
      </rPr>
      <t xml:space="preserve">  pol.</t>
    </r>
  </si>
  <si>
    <r>
      <t xml:space="preserve">5163 </t>
    </r>
    <r>
      <rPr>
        <b/>
        <sz val="10"/>
        <rFont val="Symbol"/>
        <family val="1"/>
        <charset val="2"/>
      </rPr>
      <t>®</t>
    </r>
    <r>
      <rPr>
        <b/>
        <sz val="10"/>
        <rFont val="Times New Roman"/>
        <family val="1"/>
        <charset val="238"/>
      </rPr>
      <t xml:space="preserve"> Bankovní poplatky: </t>
    </r>
  </si>
  <si>
    <t>Úvěr "Investiční akce 22,23" - dle splátkového kalendáře (org. 95131).</t>
  </si>
  <si>
    <t>Základní běžné účty Města Štíty (Česká spořitelna, a.s., ČNB, ČSOB)</t>
  </si>
  <si>
    <t>Sociální fond Města Štíty (účet 236)</t>
  </si>
  <si>
    <r>
      <t xml:space="preserve">• </t>
    </r>
    <r>
      <rPr>
        <sz val="7"/>
        <rFont val="Times New Roman"/>
        <family val="1"/>
      </rPr>
      <t xml:space="preserve">  pol.</t>
    </r>
  </si>
  <si>
    <t>8124 Splátky úvěrů</t>
  </si>
  <si>
    <t>Zpracovala: Pavlína Minářová</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</si>
</sst>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Kč&quot;"/>
    <numFmt numFmtId="165" formatCode="#,##0.00&quot; Kč&quot;"/>
    <numFmt numFmtId="166" formatCode="#,##0&quot; Kč&quot;"/>
  </numFmts>
  <fonts count="140"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indexed="8"/>
      <name val="Calibri"/>
      <family val="2"/>
      <charset val="1"/>
    </font>
    <font>
      <b/>
      <sz val="16"/>
      <name val="Times New Roman"/>
      <family val="1"/>
      <charset val="238"/>
    </font>
    <font>
      <b/>
      <sz val="14"/>
      <name val="Times New Roman"/>
      <family val="1"/>
      <charset val="238"/>
    </font>
    <font>
      <sz val="10"/>
      <name val="Times New Roman"/>
      <family val="1"/>
      <charset val="238"/>
    </font>
    <font>
      <b/>
      <sz val="10"/>
      <name val="Times New Roman"/>
      <family val="1"/>
      <charset val="238"/>
    </font>
    <font>
      <b/>
      <sz val="13"/>
      <name val="Times New Roman"/>
      <family val="1"/>
      <charset val="238"/>
    </font>
    <font>
      <sz val="13"/>
      <name val="Times New Roman"/>
      <family val="1"/>
      <charset val="238"/>
    </font>
    <font>
      <b/>
      <sz val="12"/>
      <name val="Times New Roman"/>
      <family val="1"/>
      <charset val="238"/>
    </font>
    <font>
      <sz val="12"/>
      <name val="Times New Roman"/>
      <family val="1"/>
      <charset val="238"/>
    </font>
    <font>
      <b/>
      <sz val="12"/>
      <color rgb="FFFF0000"/>
      <name val="Times New Roman"/>
      <family val="1"/>
      <charset val="238"/>
    </font>
    <font>
      <sz val="10"/>
      <color rgb="FFFF0000"/>
      <name val="Times New Roman"/>
      <family val="1"/>
      <charset val="238"/>
    </font>
    <font>
      <sz val="7"/>
      <name val="Times New Roman"/>
      <family val="1"/>
      <charset val="238"/>
    </font>
    <font>
      <strike/>
      <sz val="10"/>
      <name val="Times New Roman"/>
      <family val="1"/>
      <charset val="238"/>
    </font>
    <font>
      <strike/>
      <sz val="7"/>
      <name val="Times New Roman"/>
      <family val="1"/>
      <charset val="238"/>
    </font>
    <font>
      <b/>
      <strike/>
      <sz val="10"/>
      <name val="Times New Roman"/>
      <family val="1"/>
      <charset val="238"/>
    </font>
    <font>
      <i/>
      <sz val="10"/>
      <name val="Times New Roman"/>
      <family val="1"/>
      <charset val="238"/>
    </font>
    <font>
      <i/>
      <sz val="10"/>
      <name val="Symbol"/>
      <family val="1"/>
      <charset val="2"/>
    </font>
    <font>
      <b/>
      <sz val="10"/>
      <color rgb="FFFF0000"/>
      <name val="Times New Roman"/>
      <family val="1"/>
      <charset val="238"/>
    </font>
    <font>
      <sz val="10"/>
      <name val="Symbol"/>
      <family val="1"/>
      <charset val="2"/>
    </font>
    <font>
      <sz val="8"/>
      <name val="Times New Roman"/>
      <family val="1"/>
      <charset val="238"/>
    </font>
    <font>
      <strike/>
      <sz val="10"/>
      <color rgb="FFFF0000"/>
      <name val="Times New Roman"/>
      <family val="1"/>
      <charset val="238"/>
    </font>
    <font>
      <b/>
      <strike/>
      <sz val="10"/>
      <color rgb="FFFF0000"/>
      <name val="Times New Roman"/>
      <family val="1"/>
      <charset val="238"/>
    </font>
    <font>
      <i/>
      <sz val="10"/>
      <color rgb="FFFF0000"/>
      <name val="Times New Roman"/>
      <family val="1"/>
      <charset val="238"/>
    </font>
    <font>
      <b/>
      <strike/>
      <sz val="12"/>
      <name val="Times New Roman"/>
      <family val="1"/>
      <charset val="238"/>
    </font>
    <font>
      <i/>
      <sz val="7"/>
      <color rgb="FFFF0000"/>
      <name val="Times New Roman"/>
      <family val="1"/>
      <charset val="238"/>
    </font>
    <font>
      <sz val="10"/>
      <color indexed="8"/>
      <name val="Arial"/>
      <family val="2"/>
      <charset val="1"/>
    </font>
    <font>
      <sz val="9"/>
      <name val="Times New Roman"/>
      <family val="1"/>
      <charset val="238"/>
    </font>
    <font>
      <sz val="11"/>
      <name val="Calibri"/>
      <family val="2"/>
      <scheme val="minor"/>
    </font>
    <font>
      <b/>
      <sz val="8"/>
      <name val="Times New Roman"/>
      <family val="1"/>
      <charset val="238"/>
    </font>
    <font>
      <b/>
      <sz val="11"/>
      <color theme="1"/>
      <name val="Calibri"/>
      <family val="2"/>
      <scheme val="minor"/>
    </font>
    <font>
      <sz val="11"/>
      <color theme="1"/>
      <name val="Arial"/>
      <family val="2"/>
      <charset val="238"/>
    </font>
    <font>
      <b/>
      <sz val="10"/>
      <name val="Arial"/>
      <family val="2"/>
      <charset val="238"/>
    </font>
    <font>
      <b/>
      <i/>
      <u/>
      <sz val="16"/>
      <color rgb="FF000000"/>
      <name val="Times New Roman"/>
      <family val="1"/>
      <charset val="238"/>
    </font>
    <font>
      <u/>
      <sz val="16"/>
      <color rgb="FF000000"/>
      <name val="Arial"/>
      <family val="2"/>
      <charset val="238"/>
    </font>
    <font>
      <b/>
      <u/>
      <sz val="16"/>
      <name val="Arial"/>
      <family val="2"/>
      <charset val="238"/>
    </font>
    <font>
      <b/>
      <i/>
      <sz val="14"/>
      <color rgb="FF000000"/>
      <name val="Times New Roman"/>
      <family val="1"/>
      <charset val="238"/>
    </font>
    <font>
      <b/>
      <sz val="12.5"/>
      <color rgb="FF000080"/>
      <name val="Arial"/>
      <family val="2"/>
      <charset val="238"/>
    </font>
    <font>
      <b/>
      <sz val="7"/>
      <color indexed="18"/>
      <name val="Times New Roman"/>
      <family val="1"/>
      <charset val="238"/>
    </font>
    <font>
      <b/>
      <u/>
      <sz val="12.5"/>
      <color indexed="18"/>
      <name val="Arial"/>
      <family val="2"/>
      <charset val="238"/>
    </font>
    <font>
      <sz val="10"/>
      <color rgb="FF000080"/>
      <name val="Symbol"/>
      <family val="1"/>
      <charset val="2"/>
    </font>
    <font>
      <sz val="7"/>
      <color indexed="18"/>
      <name val="Times New Roman"/>
      <family val="1"/>
      <charset val="238"/>
    </font>
    <font>
      <b/>
      <sz val="10"/>
      <color indexed="18"/>
      <name val="Arial"/>
      <family val="2"/>
      <charset val="238"/>
    </font>
    <font>
      <b/>
      <sz val="8"/>
      <color rgb="FF000000"/>
      <name val="Times New Roman"/>
      <family val="1"/>
      <charset val="238"/>
    </font>
    <font>
      <b/>
      <sz val="8"/>
      <color indexed="8"/>
      <name val="Symbol"/>
      <family val="1"/>
      <charset val="2"/>
    </font>
    <font>
      <b/>
      <sz val="8"/>
      <color indexed="8"/>
      <name val="Times New Roman"/>
      <family val="1"/>
      <charset val="238"/>
    </font>
    <font>
      <b/>
      <sz val="7"/>
      <color rgb="FF000000"/>
      <name val="Times New Roman"/>
      <family val="1"/>
      <charset val="238"/>
    </font>
    <font>
      <b/>
      <sz val="7"/>
      <name val="Times New Roman"/>
      <family val="1"/>
      <charset val="238"/>
    </font>
    <font>
      <b/>
      <sz val="10"/>
      <color rgb="FF000000"/>
      <name val="Times New Roman"/>
      <family val="1"/>
      <charset val="238"/>
    </font>
    <font>
      <sz val="8"/>
      <color rgb="FF000000"/>
      <name val="Times New Roman"/>
      <family val="1"/>
      <charset val="238"/>
    </font>
    <font>
      <sz val="6"/>
      <color rgb="FF000000"/>
      <name val="Times New Roman"/>
      <family val="1"/>
      <charset val="238"/>
    </font>
    <font>
      <sz val="6"/>
      <name val="Times New Roman"/>
      <family val="1"/>
      <charset val="238"/>
    </font>
    <font>
      <sz val="8"/>
      <color indexed="8"/>
      <name val="Calibri"/>
      <family val="2"/>
      <charset val="238"/>
    </font>
    <font>
      <sz val="8"/>
      <color indexed="8"/>
      <name val="Times New Roman"/>
      <family val="1"/>
      <charset val="238"/>
    </font>
    <font>
      <sz val="7"/>
      <color indexed="8"/>
      <name val="Times New Roman"/>
      <family val="1"/>
      <charset val="238"/>
    </font>
    <font>
      <sz val="7"/>
      <color indexed="8"/>
      <name val="Symbol"/>
      <family val="1"/>
      <charset val="2"/>
    </font>
    <font>
      <b/>
      <sz val="10"/>
      <color indexed="8"/>
      <name val="Calibri"/>
      <family val="2"/>
      <charset val="238"/>
    </font>
    <font>
      <b/>
      <sz val="10"/>
      <color indexed="8"/>
      <name val="Times New Roman"/>
      <family val="1"/>
      <charset val="238"/>
    </font>
    <font>
      <b/>
      <sz val="9"/>
      <color rgb="FF000000"/>
      <name val="Times New Roman"/>
      <family val="1"/>
      <charset val="238"/>
    </font>
    <font>
      <b/>
      <sz val="9"/>
      <color rgb="FF000000"/>
      <name val="Arial"/>
      <family val="2"/>
      <charset val="238"/>
    </font>
    <font>
      <sz val="10"/>
      <color rgb="FF000000"/>
      <name val="Arial"/>
      <family val="2"/>
      <charset val="238"/>
    </font>
    <font>
      <b/>
      <sz val="11"/>
      <color theme="1"/>
      <name val="Calibri"/>
      <family val="2"/>
      <charset val="238"/>
      <scheme val="minor"/>
    </font>
    <font>
      <i/>
      <sz val="8"/>
      <color theme="1"/>
      <name val="Calibri"/>
      <family val="2"/>
      <scheme val="minor"/>
    </font>
    <font>
      <sz val="12"/>
      <color theme="1"/>
      <name val="Times New Roman"/>
      <family val="1"/>
      <charset val="238"/>
    </font>
    <font>
      <sz val="7"/>
      <color rgb="FF000000"/>
      <name val="Times New Roman"/>
      <family val="1"/>
      <charset val="238"/>
    </font>
    <font>
      <b/>
      <sz val="8.5"/>
      <color rgb="FF000000"/>
      <name val="Times New Roman"/>
      <family val="1"/>
      <charset val="238"/>
    </font>
    <font>
      <sz val="8.5"/>
      <color rgb="FF000000"/>
      <name val="Times New Roman"/>
      <family val="1"/>
      <charset val="238"/>
    </font>
    <font>
      <b/>
      <u/>
      <sz val="12.5"/>
      <color rgb="FF000080"/>
      <name val="Times New Roman"/>
      <family val="1"/>
      <charset val="238"/>
    </font>
    <font>
      <b/>
      <sz val="10.5"/>
      <color rgb="FF000080"/>
      <name val="Times New Roman"/>
      <family val="1"/>
      <charset val="238"/>
    </font>
    <font>
      <sz val="11"/>
      <color theme="1"/>
      <name val="Times New Roman"/>
      <family val="1"/>
      <charset val="238"/>
    </font>
    <font>
      <b/>
      <u/>
      <sz val="12.5"/>
      <color rgb="FFFF0000"/>
      <name val="Times New Roman"/>
      <family val="1"/>
      <charset val="238"/>
    </font>
    <font>
      <b/>
      <u/>
      <sz val="12.5"/>
      <name val="Times New Roman"/>
      <family val="1"/>
      <charset val="238"/>
    </font>
    <font>
      <b/>
      <u/>
      <sz val="7"/>
      <name val="Times New Roman"/>
      <family val="1"/>
      <charset val="238"/>
    </font>
    <font>
      <sz val="9"/>
      <color rgb="FFFF0000"/>
      <name val="Times New Roman"/>
      <family val="1"/>
      <charset val="238"/>
    </font>
    <font>
      <b/>
      <i/>
      <sz val="6"/>
      <color rgb="FF000000"/>
      <name val="Times New Roman"/>
      <family val="1"/>
      <charset val="238"/>
    </font>
    <font>
      <b/>
      <i/>
      <sz val="6"/>
      <name val="Times New Roman"/>
      <family val="1"/>
      <charset val="238"/>
    </font>
    <font>
      <b/>
      <i/>
      <sz val="7.5"/>
      <name val="Times New Roman"/>
      <family val="1"/>
      <charset val="238"/>
    </font>
    <font>
      <b/>
      <sz val="7.5"/>
      <name val="Times New Roman"/>
      <family val="1"/>
      <charset val="238"/>
    </font>
    <font>
      <sz val="9"/>
      <color theme="1"/>
      <name val="Times New Roman"/>
      <family val="1"/>
      <charset val="238"/>
    </font>
    <font>
      <b/>
      <sz val="14"/>
      <color rgb="FF000000"/>
      <name val="Times New Roman"/>
      <family val="1"/>
      <charset val="238"/>
    </font>
    <font>
      <sz val="11"/>
      <color indexed="8"/>
      <name val="Times New Roman"/>
      <family val="1"/>
      <charset val="238"/>
    </font>
    <font>
      <b/>
      <sz val="9"/>
      <name val="Times New Roman"/>
      <family val="1"/>
      <charset val="238"/>
    </font>
    <font>
      <b/>
      <sz val="10.65"/>
      <color indexed="18"/>
      <name val="Times New Roman"/>
      <family val="1"/>
      <charset val="238"/>
    </font>
    <font>
      <sz val="9"/>
      <color rgb="FF000000"/>
      <name val="Times New Roman"/>
      <family val="1"/>
      <charset val="238"/>
    </font>
    <font>
      <sz val="8.5"/>
      <name val="Times New Roman"/>
      <family val="1"/>
      <charset val="238"/>
    </font>
    <font>
      <b/>
      <sz val="8.5"/>
      <name val="Times New Roman"/>
      <family val="1"/>
      <charset val="238"/>
    </font>
    <font>
      <sz val="5.5"/>
      <color rgb="FF000000"/>
      <name val="Times New Roman"/>
      <family val="1"/>
      <charset val="238"/>
    </font>
    <font>
      <i/>
      <sz val="8"/>
      <name val="Times New Roman"/>
      <family val="1"/>
      <charset val="238"/>
    </font>
    <font>
      <sz val="13"/>
      <name val="Symbol"/>
      <family val="1"/>
      <charset val="2"/>
    </font>
    <font>
      <b/>
      <i/>
      <sz val="7"/>
      <name val="Times New Roman"/>
      <family val="1"/>
      <charset val="238"/>
    </font>
    <font>
      <b/>
      <sz val="8.9499999999999993"/>
      <name val="Times New Roman"/>
      <family val="1"/>
      <charset val="238"/>
    </font>
    <font>
      <sz val="8.9499999999999993"/>
      <name val="Times New Roman"/>
      <family val="1"/>
      <charset val="238"/>
    </font>
    <font>
      <sz val="8.9499999999999993"/>
      <color rgb="FFFF0000"/>
      <name val="Times New Roman"/>
      <family val="1"/>
      <charset val="238"/>
    </font>
    <font>
      <b/>
      <sz val="8"/>
      <color rgb="FF000080"/>
      <name val="Times New Roman"/>
      <family val="1"/>
      <charset val="238"/>
    </font>
    <font>
      <b/>
      <sz val="9"/>
      <color rgb="FF000080"/>
      <name val="Times New Roman"/>
      <family val="1"/>
      <charset val="238"/>
    </font>
    <font>
      <b/>
      <sz val="9"/>
      <color theme="1"/>
      <name val="Times New Roman"/>
      <family val="1"/>
      <charset val="238"/>
    </font>
    <font>
      <b/>
      <sz val="10"/>
      <color theme="1"/>
      <name val="Times New Roman"/>
      <family val="1"/>
      <charset val="238"/>
    </font>
    <font>
      <b/>
      <sz val="12"/>
      <color theme="1"/>
      <name val="Times New Roman"/>
      <family val="1"/>
      <charset val="238"/>
    </font>
    <font>
      <b/>
      <sz val="7"/>
      <color theme="1"/>
      <name val="Times New Roman"/>
      <family val="1"/>
      <charset val="238"/>
    </font>
    <font>
      <i/>
      <sz val="8"/>
      <color theme="1"/>
      <name val="Times New Roman"/>
      <family val="1"/>
      <charset val="238"/>
    </font>
    <font>
      <i/>
      <sz val="8"/>
      <color rgb="FFFF0000"/>
      <name val="Times New Roman"/>
      <family val="1"/>
      <charset val="238"/>
    </font>
    <font>
      <b/>
      <sz val="6"/>
      <name val="Times New Roman"/>
      <family val="1"/>
      <charset val="238"/>
    </font>
    <font>
      <sz val="12"/>
      <name val="Symbol"/>
      <family val="1"/>
      <charset val="2"/>
    </font>
    <font>
      <sz val="8.5"/>
      <color theme="1"/>
      <name val="Times New Roman"/>
      <family val="1"/>
      <charset val="238"/>
    </font>
    <font>
      <b/>
      <sz val="8.5"/>
      <color theme="1"/>
      <name val="Times New Roman"/>
      <family val="1"/>
      <charset val="238"/>
    </font>
    <font>
      <b/>
      <sz val="11"/>
      <color theme="1"/>
      <name val="Times New Roman"/>
      <family val="1"/>
      <charset val="238"/>
    </font>
    <font>
      <b/>
      <sz val="14"/>
      <color rgb="FFFF0000"/>
      <name val="Times New Roman"/>
      <family val="1"/>
      <charset val="238"/>
    </font>
    <font>
      <sz val="11"/>
      <name val="Calibri"/>
      <family val="2"/>
      <charset val="1"/>
    </font>
    <font>
      <sz val="11"/>
      <color theme="1"/>
      <name val="Calibri"/>
      <family val="2"/>
      <scheme val="minor"/>
    </font>
    <font>
      <sz val="10"/>
      <color theme="1"/>
      <name val="Times New Roman"/>
      <family val="1"/>
      <charset val="238"/>
    </font>
    <font>
      <sz val="7"/>
      <color theme="1"/>
      <name val="Times New Roman"/>
      <family val="1"/>
      <charset val="238"/>
    </font>
    <font>
      <strike/>
      <sz val="10"/>
      <color theme="1"/>
      <name val="Times New Roman"/>
      <family val="1"/>
      <charset val="238"/>
    </font>
    <font>
      <strike/>
      <sz val="7"/>
      <color theme="1"/>
      <name val="Times New Roman"/>
      <family val="1"/>
      <charset val="238"/>
    </font>
    <font>
      <b/>
      <strike/>
      <sz val="10"/>
      <color theme="1"/>
      <name val="Times New Roman"/>
      <family val="1"/>
      <charset val="238"/>
    </font>
    <font>
      <i/>
      <sz val="10"/>
      <color theme="1"/>
      <name val="Times New Roman"/>
      <family val="1"/>
      <charset val="238"/>
    </font>
    <font>
      <sz val="10"/>
      <color theme="1"/>
      <name val="Symbol"/>
      <family val="1"/>
      <charset val="2"/>
    </font>
    <font>
      <sz val="9.5"/>
      <name val="Times New Roman"/>
      <family val="1"/>
      <charset val="238"/>
    </font>
    <font>
      <sz val="7"/>
      <color rgb="FF000080"/>
      <name val="Times New Roman"/>
      <family val="1"/>
      <charset val="238"/>
    </font>
    <font>
      <sz val="10"/>
      <name val="Arial"/>
      <family val="2"/>
      <charset val="238"/>
    </font>
    <font>
      <sz val="8.5"/>
      <name val="Calibri"/>
      <family val="2"/>
      <scheme val="minor"/>
    </font>
    <font>
      <sz val="10"/>
      <name val="Calibri"/>
      <family val="2"/>
      <scheme val="minor"/>
    </font>
    <font>
      <b/>
      <u/>
      <sz val="10"/>
      <color rgb="FF000080"/>
      <name val="Times New Roman"/>
      <family val="1"/>
      <charset val="238"/>
    </font>
    <font>
      <sz val="11"/>
      <name val="Calibri"/>
      <family val="2"/>
      <charset val="238"/>
    </font>
    <font>
      <i/>
      <sz val="8.5"/>
      <color theme="1"/>
      <name val="Times New Roman"/>
      <family val="1"/>
      <charset val="238"/>
    </font>
    <font>
      <b/>
      <i/>
      <sz val="8.5"/>
      <color theme="1"/>
      <name val="Times New Roman"/>
      <family val="1"/>
      <charset val="238"/>
    </font>
    <font>
      <i/>
      <sz val="10"/>
      <color theme="1"/>
      <name val="Symbol"/>
      <family val="1"/>
      <charset val="2"/>
    </font>
    <font>
      <sz val="8.5"/>
      <color indexed="8"/>
      <name val="Times New Roman"/>
      <family val="1"/>
      <charset val="238"/>
    </font>
    <font>
      <b/>
      <sz val="8.5"/>
      <color indexed="8"/>
      <name val="Times New Roman"/>
      <family val="1"/>
      <charset val="238"/>
    </font>
    <font>
      <b/>
      <sz val="11"/>
      <color indexed="8"/>
      <name val="Times New Roman"/>
      <family val="1"/>
      <charset val="238"/>
    </font>
    <font>
      <b/>
      <i/>
      <sz val="8.5"/>
      <name val="Times New Roman"/>
      <family val="1"/>
      <charset val="238"/>
    </font>
    <font>
      <b/>
      <sz val="10"/>
      <name val="Symbol"/>
      <family val="1"/>
      <charset val="2"/>
    </font>
    <font>
      <sz val="8"/>
      <color rgb="FFFF0000"/>
      <name val="Times New Roman"/>
      <family val="1"/>
      <charset val="238"/>
    </font>
    <font>
      <sz val="7"/>
      <name val="Times New Roman"/>
      <family val="1"/>
      <charset val="1"/>
    </font>
    <font>
      <b/>
      <sz val="8"/>
      <color rgb="FFFF0000"/>
      <name val="Times New Roman"/>
      <family val="1"/>
      <charset val="238"/>
    </font>
    <font>
      <b/>
      <sz val="14"/>
      <name val="Times New Roman"/>
      <family val="1"/>
    </font>
    <font>
      <b/>
      <sz val="10"/>
      <name val="Times New Roman"/>
      <family val="1"/>
    </font>
    <font>
      <sz val="10"/>
      <name val="Times New Roman"/>
      <family val="1"/>
    </font>
    <font>
      <sz val="7"/>
      <name val="Times New Roman"/>
      <family val="1"/>
    </font>
  </fonts>
  <fills count="23">
    <fill>
      <patternFill patternType="none"/>
    </fill>
    <fill>
      <patternFill patternType="gray125"/>
    </fill>
    <fill>
      <patternFill patternType="solid">
        <fgColor rgb="FFE46C0A"/>
        <bgColor indexed="64"/>
      </patternFill>
    </fill>
    <fill>
      <patternFill patternType="solid">
        <fgColor theme="0"/>
        <bgColor indexed="26"/>
      </patternFill>
    </fill>
    <fill>
      <patternFill patternType="solid">
        <fgColor theme="0"/>
        <bgColor indexed="64"/>
      </patternFill>
    </fill>
    <fill>
      <patternFill patternType="solid">
        <fgColor rgb="FFFFFFFF"/>
        <bgColor rgb="FFF2F2F2"/>
      </patternFill>
    </fill>
    <fill>
      <patternFill patternType="solid">
        <fgColor rgb="FFFDEADA"/>
        <bgColor rgb="FFF2F2F2"/>
      </patternFill>
    </fill>
    <fill>
      <patternFill patternType="solid">
        <fgColor theme="0"/>
        <bgColor rgb="FFF2F2F2"/>
      </patternFill>
    </fill>
    <fill>
      <patternFill patternType="solid">
        <fgColor rgb="FFFAC090"/>
        <bgColor rgb="FFFCD5B5"/>
      </patternFill>
    </fill>
    <fill>
      <patternFill patternType="solid">
        <fgColor theme="0" tint="-0.14999847407452621"/>
        <bgColor indexed="9"/>
      </patternFill>
    </fill>
    <fill>
      <patternFill patternType="solid">
        <fgColor rgb="FFE3E3E3"/>
        <bgColor indexed="64"/>
      </patternFill>
    </fill>
    <fill>
      <patternFill patternType="solid">
        <fgColor theme="9" tint="0.79998168889431442"/>
        <bgColor rgb="FFF2F2F2"/>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00"/>
        <bgColor indexed="26"/>
      </patternFill>
    </fill>
    <fill>
      <patternFill patternType="solid">
        <fgColor theme="9" tint="0.59996337778862885"/>
        <bgColor indexed="64"/>
      </patternFill>
    </fill>
    <fill>
      <patternFill patternType="solid">
        <fgColor theme="9" tint="0.59996337778862885"/>
        <bgColor indexed="26"/>
      </patternFill>
    </fill>
    <fill>
      <patternFill patternType="solid">
        <fgColor theme="9" tint="0.59999389629810485"/>
        <bgColor indexed="26"/>
      </patternFill>
    </fill>
    <fill>
      <patternFill patternType="solid">
        <fgColor theme="5" tint="0.59999389629810485"/>
        <bgColor indexed="64"/>
      </patternFill>
    </fill>
  </fills>
  <borders count="117">
    <border>
      <left/>
      <right/>
      <top/>
      <bottom/>
      <diagonal/>
    </border>
    <border>
      <left/>
      <right/>
      <top style="medium">
        <color auto="1"/>
      </top>
      <bottom style="medium">
        <color auto="1"/>
      </bottom>
      <diagonal/>
    </border>
    <border>
      <left style="thick">
        <color rgb="FF000000"/>
      </left>
      <right style="hair">
        <color rgb="FF000000"/>
      </right>
      <top style="thick">
        <color rgb="FF000000"/>
      </top>
      <bottom style="thick">
        <color rgb="FF000000"/>
      </bottom>
      <diagonal/>
    </border>
    <border>
      <left style="hair">
        <color rgb="FF000000"/>
      </left>
      <right style="hair">
        <color rgb="FF000000"/>
      </right>
      <top style="thick">
        <color rgb="FF000000"/>
      </top>
      <bottom style="thick">
        <color rgb="FF000000"/>
      </bottom>
      <diagonal/>
    </border>
    <border>
      <left style="hair">
        <color rgb="FF000000"/>
      </left>
      <right style="thick">
        <color rgb="FF000000"/>
      </right>
      <top style="thick">
        <color rgb="FF000000"/>
      </top>
      <bottom style="thick">
        <color rgb="FF000000"/>
      </bottom>
      <diagonal/>
    </border>
    <border>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medium">
        <color indexed="64"/>
      </top>
      <bottom/>
      <diagonal/>
    </border>
    <border>
      <left style="medium">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medium">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medium">
        <color rgb="FF000000"/>
      </left>
      <right style="hair">
        <color rgb="FF000000"/>
      </right>
      <top/>
      <bottom/>
      <diagonal/>
    </border>
    <border>
      <left style="medium">
        <color rgb="FF000000"/>
      </left>
      <right style="hair">
        <color rgb="FF000000"/>
      </right>
      <top style="medium">
        <color rgb="FF000000"/>
      </top>
      <bottom style="medium">
        <color rgb="FF000000"/>
      </bottom>
      <diagonal/>
    </border>
    <border>
      <left style="hair">
        <color rgb="FF000000"/>
      </left>
      <right style="hair">
        <color rgb="FF000000"/>
      </right>
      <top style="medium">
        <color rgb="FF000000"/>
      </top>
      <bottom style="medium">
        <color rgb="FF000000"/>
      </bottom>
      <diagonal/>
    </border>
    <border>
      <left style="hair">
        <color rgb="FF000000"/>
      </left>
      <right style="medium">
        <color rgb="FF000000"/>
      </right>
      <top style="medium">
        <color rgb="FF000000"/>
      </top>
      <bottom style="medium">
        <color rgb="FF000000"/>
      </bottom>
      <diagonal/>
    </border>
    <border>
      <left/>
      <right/>
      <top style="medium">
        <color rgb="FF000000"/>
      </top>
      <bottom/>
      <diagonal/>
    </border>
    <border>
      <left style="medium">
        <color rgb="FF000000"/>
      </left>
      <right/>
      <top style="medium">
        <color rgb="FF000000"/>
      </top>
      <bottom style="medium">
        <color rgb="FF000000"/>
      </bottom>
      <diagonal/>
    </border>
    <border>
      <left style="medium">
        <color rgb="FF000000"/>
      </left>
      <right/>
      <top/>
      <bottom/>
      <diagonal/>
    </border>
    <border>
      <left style="medium">
        <color rgb="FF000000"/>
      </left>
      <right/>
      <top/>
      <bottom style="hair">
        <color rgb="FF000000"/>
      </bottom>
      <diagonal/>
    </border>
    <border>
      <left style="medium">
        <color rgb="FF000000"/>
      </left>
      <right/>
      <top style="hair">
        <color rgb="FF000000"/>
      </top>
      <bottom/>
      <diagonal/>
    </border>
    <border>
      <left style="hair">
        <color rgb="FF000000"/>
      </left>
      <right/>
      <top style="hair">
        <color rgb="FF000000"/>
      </top>
      <bottom style="hair">
        <color rgb="FF000000"/>
      </bottom>
      <diagonal/>
    </border>
    <border>
      <left style="medium">
        <color rgb="FF000000"/>
      </left>
      <right/>
      <top style="hair">
        <color rgb="FF000000"/>
      </top>
      <bottom style="hair">
        <color rgb="FF000000"/>
      </bottom>
      <diagonal/>
    </border>
    <border>
      <left style="hair">
        <color rgb="FF000000"/>
      </left>
      <right/>
      <top/>
      <bottom/>
      <diagonal/>
    </border>
    <border>
      <left style="medium">
        <color rgb="FF000000"/>
      </left>
      <right/>
      <top style="medium">
        <color rgb="FF000000"/>
      </top>
      <bottom/>
      <diagonal/>
    </border>
    <border>
      <left style="medium">
        <color rgb="FF000000"/>
      </left>
      <right/>
      <top style="hair">
        <color rgb="FF000000"/>
      </top>
      <bottom style="medium">
        <color rgb="FF000000"/>
      </bottom>
      <diagonal/>
    </border>
    <border>
      <left style="thick">
        <color rgb="FF000000"/>
      </left>
      <right style="hair">
        <color rgb="FF000000"/>
      </right>
      <top style="medium">
        <color rgb="FF000000"/>
      </top>
      <bottom/>
      <diagonal/>
    </border>
    <border>
      <left style="hair">
        <color rgb="FF000000"/>
      </left>
      <right style="hair">
        <color rgb="FF000000"/>
      </right>
      <top style="medium">
        <color rgb="FF000000"/>
      </top>
      <bottom/>
      <diagonal/>
    </border>
    <border>
      <left style="hair">
        <color rgb="FF000000"/>
      </left>
      <right/>
      <top style="medium">
        <color rgb="FF000000"/>
      </top>
      <bottom/>
      <diagonal/>
    </border>
    <border>
      <left style="hair">
        <color rgb="FF000000"/>
      </left>
      <right style="thick">
        <color rgb="FF000000"/>
      </right>
      <top style="medium">
        <color rgb="FF000000"/>
      </top>
      <bottom/>
      <diagonal/>
    </border>
    <border>
      <left style="thick">
        <color rgb="FF000000"/>
      </left>
      <right style="hair">
        <color rgb="FF000000"/>
      </right>
      <top style="hair">
        <color rgb="FF000000"/>
      </top>
      <bottom/>
      <diagonal/>
    </border>
    <border>
      <left style="hair">
        <color rgb="FF000000"/>
      </left>
      <right/>
      <top style="hair">
        <color rgb="FF000000"/>
      </top>
      <bottom/>
      <diagonal/>
    </border>
    <border>
      <left style="hair">
        <color rgb="FF000000"/>
      </left>
      <right style="thick">
        <color rgb="FF000000"/>
      </right>
      <top style="hair">
        <color rgb="FF000000"/>
      </top>
      <bottom/>
      <diagonal/>
    </border>
    <border>
      <left style="thick">
        <color rgb="FF000000"/>
      </left>
      <right style="hair">
        <color rgb="FF000000"/>
      </right>
      <top style="hair">
        <color rgb="FF000000"/>
      </top>
      <bottom style="thick">
        <color rgb="FF000000"/>
      </bottom>
      <diagonal/>
    </border>
    <border>
      <left style="hair">
        <color rgb="FF000000"/>
      </left>
      <right style="hair">
        <color rgb="FF000000"/>
      </right>
      <top style="hair">
        <color rgb="FF000000"/>
      </top>
      <bottom style="thick">
        <color rgb="FF000000"/>
      </bottom>
      <diagonal/>
    </border>
    <border>
      <left style="hair">
        <color rgb="FF000000"/>
      </left>
      <right/>
      <top style="hair">
        <color rgb="FF000000"/>
      </top>
      <bottom style="thick">
        <color rgb="FF000000"/>
      </bottom>
      <diagonal/>
    </border>
    <border>
      <left style="hair">
        <color rgb="FF000000"/>
      </left>
      <right style="thick">
        <color rgb="FF000000"/>
      </right>
      <top style="hair">
        <color rgb="FF000000"/>
      </top>
      <bottom style="thick">
        <color rgb="FF000000"/>
      </bottom>
      <diagonal/>
    </border>
    <border>
      <left style="medium">
        <color rgb="FF000000"/>
      </left>
      <right style="medium">
        <color rgb="FF000000"/>
      </right>
      <top style="medium">
        <color rgb="FF000000"/>
      </top>
      <bottom style="medium">
        <color rgb="FF000000"/>
      </bottom>
      <diagonal/>
    </border>
    <border>
      <left style="hair">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bottom/>
      <diagonal/>
    </border>
    <border>
      <left style="hair">
        <color indexed="64"/>
      </left>
      <right style="hair">
        <color indexed="64"/>
      </right>
      <top/>
      <bottom/>
      <diagonal/>
    </border>
    <border>
      <left style="medium">
        <color rgb="FF000000"/>
      </left>
      <right style="hair">
        <color rgb="FF000000"/>
      </right>
      <top style="hair">
        <color rgb="FF000000"/>
      </top>
      <bottom/>
      <diagonal/>
    </border>
    <border>
      <left style="hair">
        <color rgb="FF000000"/>
      </left>
      <right style="medium">
        <color rgb="FF000000"/>
      </right>
      <top style="hair">
        <color rgb="FF000000"/>
      </top>
      <bottom/>
      <diagonal/>
    </border>
    <border>
      <left style="medium">
        <color rgb="FF000000"/>
      </left>
      <right style="hair">
        <color rgb="FF000000"/>
      </right>
      <top style="medium">
        <color rgb="FF000000"/>
      </top>
      <bottom/>
      <diagonal/>
    </border>
    <border>
      <left style="hair">
        <color rgb="FF000000"/>
      </left>
      <right style="medium">
        <color rgb="FF000000"/>
      </right>
      <top style="medium">
        <color rgb="FF000000"/>
      </top>
      <bottom/>
      <diagonal/>
    </border>
    <border>
      <left style="medium">
        <color rgb="FF000000"/>
      </left>
      <right/>
      <top style="medium">
        <color indexed="64"/>
      </top>
      <bottom style="medium">
        <color indexed="64"/>
      </bottom>
      <diagonal/>
    </border>
    <border>
      <left style="hair">
        <color indexed="64"/>
      </left>
      <right style="medium">
        <color rgb="FF000000"/>
      </right>
      <top style="medium">
        <color indexed="64"/>
      </top>
      <bottom style="medium">
        <color indexed="64"/>
      </bottom>
      <diagonal/>
    </border>
    <border>
      <left/>
      <right style="medium">
        <color rgb="FF000000"/>
      </right>
      <top style="medium">
        <color rgb="FF000000"/>
      </top>
      <bottom style="medium">
        <color rgb="FF000000"/>
      </bottom>
      <diagonal/>
    </border>
    <border>
      <left/>
      <right style="hair">
        <color rgb="FF000000"/>
      </right>
      <top style="medium">
        <color rgb="FF000000"/>
      </top>
      <bottom/>
      <diagonal/>
    </border>
    <border>
      <left/>
      <right style="hair">
        <color rgb="FF000000"/>
      </right>
      <top style="hair">
        <color rgb="FF000000"/>
      </top>
      <bottom style="hair">
        <color rgb="FF000000"/>
      </bottom>
      <diagonal/>
    </border>
    <border>
      <left/>
      <right style="hair">
        <color rgb="FF000000"/>
      </right>
      <top style="hair">
        <color rgb="FF000000"/>
      </top>
      <bottom/>
      <diagonal/>
    </border>
    <border>
      <left/>
      <right style="hair">
        <color rgb="FF000000"/>
      </right>
      <top style="medium">
        <color rgb="FF000000"/>
      </top>
      <bottom style="medium">
        <color rgb="FF000000"/>
      </bottom>
      <diagonal/>
    </border>
    <border>
      <left style="hair">
        <color rgb="FF000000"/>
      </left>
      <right/>
      <top style="medium">
        <color rgb="FF000000"/>
      </top>
      <bottom style="hair">
        <color rgb="FF000000"/>
      </bottom>
      <diagonal/>
    </border>
    <border>
      <left/>
      <right style="hair">
        <color rgb="FF000000"/>
      </right>
      <top style="medium">
        <color rgb="FF000000"/>
      </top>
      <bottom style="medium">
        <color indexed="64"/>
      </bottom>
      <diagonal/>
    </border>
    <border>
      <left/>
      <right/>
      <top style="medium">
        <color rgb="FF000000"/>
      </top>
      <bottom style="hair">
        <color rgb="FF000000"/>
      </bottom>
      <diagonal/>
    </border>
    <border>
      <left/>
      <right/>
      <top style="hair">
        <color rgb="FF000000"/>
      </top>
      <bottom style="hair">
        <color rgb="FF000000"/>
      </bottom>
      <diagonal/>
    </border>
    <border>
      <left style="hair">
        <color indexed="64"/>
      </left>
      <right/>
      <top style="hair">
        <color indexed="64"/>
      </top>
      <bottom style="hair">
        <color indexed="64"/>
      </bottom>
      <diagonal/>
    </border>
    <border>
      <left style="hair">
        <color rgb="FF000000"/>
      </left>
      <right/>
      <top style="medium">
        <color rgb="FF000000"/>
      </top>
      <bottom style="medium">
        <color indexed="64"/>
      </bottom>
      <diagonal/>
    </border>
    <border>
      <left style="medium">
        <color rgb="FF000000"/>
      </left>
      <right style="medium">
        <color rgb="FF000000"/>
      </right>
      <top style="hair">
        <color indexed="64"/>
      </top>
      <bottom style="hair">
        <color indexed="64"/>
      </bottom>
      <diagonal/>
    </border>
    <border>
      <left/>
      <right style="medium">
        <color rgb="FF000000"/>
      </right>
      <top style="hair">
        <color indexed="64"/>
      </top>
      <bottom style="hair">
        <color indexed="64"/>
      </bottom>
      <diagonal/>
    </border>
    <border>
      <left style="hair">
        <color rgb="FF000000"/>
      </left>
      <right/>
      <top style="hair">
        <color rgb="FF000000"/>
      </top>
      <bottom style="medium">
        <color auto="1"/>
      </bottom>
      <diagonal/>
    </border>
    <border>
      <left/>
      <right/>
      <top style="hair">
        <color rgb="FF000000"/>
      </top>
      <bottom style="medium">
        <color auto="1"/>
      </bottom>
      <diagonal/>
    </border>
    <border>
      <left style="hair">
        <color indexed="64"/>
      </left>
      <right/>
      <top/>
      <bottom style="hair">
        <color indexed="64"/>
      </bottom>
      <diagonal/>
    </border>
    <border>
      <left/>
      <right/>
      <top/>
      <bottom style="hair">
        <color indexed="64"/>
      </bottom>
      <diagonal/>
    </border>
    <border>
      <left style="medium">
        <color rgb="FF000000"/>
      </left>
      <right style="medium">
        <color rgb="FF000000"/>
      </right>
      <top/>
      <bottom style="hair">
        <color indexed="64"/>
      </bottom>
      <diagonal/>
    </border>
    <border>
      <left style="medium">
        <color rgb="FF000000"/>
      </left>
      <right style="medium">
        <color rgb="FF000000"/>
      </right>
      <top/>
      <bottom style="medium">
        <color indexed="64"/>
      </bottom>
      <diagonal/>
    </border>
    <border>
      <left style="medium">
        <color rgb="FF000000"/>
      </left>
      <right style="hair">
        <color indexed="64"/>
      </right>
      <top/>
      <bottom style="hair">
        <color indexed="64"/>
      </bottom>
      <diagonal/>
    </border>
    <border>
      <left style="medium">
        <color rgb="FF000000"/>
      </left>
      <right style="hair">
        <color indexed="64"/>
      </right>
      <top style="hair">
        <color indexed="64"/>
      </top>
      <bottom style="hair">
        <color indexed="64"/>
      </bottom>
      <diagonal/>
    </border>
    <border>
      <left style="medium">
        <color rgb="FF000000"/>
      </left>
      <right style="hair">
        <color indexed="64"/>
      </right>
      <top style="hair">
        <color indexed="64"/>
      </top>
      <bottom style="medium">
        <color rgb="FF000000"/>
      </bottom>
      <diagonal/>
    </border>
    <border>
      <left style="hair">
        <color indexed="64"/>
      </left>
      <right style="hair">
        <color indexed="64"/>
      </right>
      <top style="hair">
        <color indexed="64"/>
      </top>
      <bottom style="medium">
        <color rgb="FF000000"/>
      </bottom>
      <diagonal/>
    </border>
    <border>
      <left style="hair">
        <color indexed="64"/>
      </left>
      <right/>
      <top style="hair">
        <color indexed="64"/>
      </top>
      <bottom style="medium">
        <color rgb="FF000000"/>
      </bottom>
      <diagonal/>
    </border>
    <border>
      <left/>
      <right/>
      <top style="hair">
        <color indexed="64"/>
      </top>
      <bottom style="medium">
        <color rgb="FF000000"/>
      </bottom>
      <diagonal/>
    </border>
    <border>
      <left style="medium">
        <color rgb="FF000000"/>
      </left>
      <right style="medium">
        <color rgb="FF000000"/>
      </right>
      <top style="hair">
        <color indexed="64"/>
      </top>
      <bottom style="medium">
        <color rgb="FF000000"/>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medium">
        <color indexed="64"/>
      </top>
      <bottom style="medium">
        <color indexed="64"/>
      </bottom>
      <diagonal/>
    </border>
    <border>
      <left style="hair">
        <color indexed="64"/>
      </left>
      <right/>
      <top style="hair">
        <color indexed="64"/>
      </top>
      <bottom/>
      <diagonal/>
    </border>
    <border>
      <left style="hair">
        <color indexed="64"/>
      </left>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bottom/>
      <diagonal/>
    </border>
    <border>
      <left style="hair">
        <color indexed="64"/>
      </left>
      <right style="medium">
        <color indexed="64"/>
      </right>
      <top style="hair">
        <color indexed="64"/>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medium">
        <color indexed="64"/>
      </right>
      <top style="medium">
        <color indexed="64"/>
      </top>
      <bottom/>
      <diagonal/>
    </border>
    <border>
      <left style="medium">
        <color indexed="64"/>
      </left>
      <right/>
      <top/>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style="hair">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s>
  <cellStyleXfs count="7">
    <xf numFmtId="0" fontId="0" fillId="0" borderId="0"/>
    <xf numFmtId="0" fontId="3" fillId="0" borderId="0"/>
    <xf numFmtId="0" fontId="28" fillId="0" borderId="0"/>
    <xf numFmtId="0" fontId="62" fillId="0" borderId="0"/>
    <xf numFmtId="0" fontId="2" fillId="0" borderId="0"/>
    <xf numFmtId="0" fontId="63" fillId="0" borderId="0"/>
    <xf numFmtId="0" fontId="120" fillId="0" borderId="0"/>
  </cellStyleXfs>
  <cellXfs count="582">
    <xf numFmtId="0" fontId="0" fillId="0" borderId="0" xfId="0"/>
    <xf numFmtId="0" fontId="3" fillId="0" borderId="0" xfId="1"/>
    <xf numFmtId="2" fontId="0" fillId="0" borderId="0" xfId="0" applyNumberFormat="1" applyAlignment="1">
      <alignment vertical="center"/>
    </xf>
    <xf numFmtId="0" fontId="30" fillId="0" borderId="0" xfId="0" applyFont="1"/>
    <xf numFmtId="2" fontId="30" fillId="0" borderId="0" xfId="0" applyNumberFormat="1" applyFont="1" applyAlignment="1">
      <alignment vertical="center"/>
    </xf>
    <xf numFmtId="0" fontId="32" fillId="0" borderId="0" xfId="0" applyFont="1"/>
    <xf numFmtId="2" fontId="30" fillId="4" borderId="0" xfId="0" applyNumberFormat="1" applyFont="1" applyFill="1" applyAlignment="1">
      <alignment vertical="center"/>
    </xf>
    <xf numFmtId="0" fontId="6" fillId="3" borderId="0" xfId="1" applyFont="1" applyFill="1" applyBorder="1" applyAlignment="1">
      <alignment vertical="top"/>
    </xf>
    <xf numFmtId="0" fontId="9" fillId="3" borderId="0" xfId="1" applyFont="1" applyFill="1" applyBorder="1" applyAlignment="1">
      <alignment vertical="top"/>
    </xf>
    <xf numFmtId="0" fontId="8" fillId="3" borderId="0" xfId="1" applyFont="1" applyFill="1" applyBorder="1" applyAlignment="1">
      <alignment vertical="top"/>
    </xf>
    <xf numFmtId="0" fontId="11" fillId="3" borderId="0" xfId="1" applyFont="1" applyFill="1" applyBorder="1" applyAlignment="1">
      <alignment vertical="top"/>
    </xf>
    <xf numFmtId="0" fontId="13" fillId="3" borderId="0" xfId="1" applyFont="1" applyFill="1" applyBorder="1" applyAlignment="1">
      <alignment vertical="top"/>
    </xf>
    <xf numFmtId="0" fontId="13" fillId="3" borderId="0" xfId="1" applyFont="1" applyFill="1" applyBorder="1" applyAlignment="1">
      <alignment vertical="top" wrapText="1"/>
    </xf>
    <xf numFmtId="0" fontId="25" fillId="3" borderId="0" xfId="1" applyFont="1" applyFill="1" applyBorder="1" applyAlignment="1">
      <alignment horizontal="left" vertical="top" wrapText="1"/>
    </xf>
    <xf numFmtId="0" fontId="27" fillId="3" borderId="0" xfId="1" applyFont="1" applyFill="1" applyBorder="1" applyAlignment="1">
      <alignment horizontal="justify" vertical="top" wrapText="1"/>
    </xf>
    <xf numFmtId="0" fontId="20" fillId="3" borderId="0" xfId="1" applyFont="1" applyFill="1" applyBorder="1" applyAlignment="1">
      <alignment vertical="top" wrapText="1"/>
    </xf>
    <xf numFmtId="0" fontId="13" fillId="3" borderId="0" xfId="1" applyFont="1" applyFill="1" applyBorder="1" applyAlignment="1">
      <alignment horizontal="justify" vertical="top" wrapText="1"/>
    </xf>
    <xf numFmtId="49" fontId="13" fillId="3" borderId="0" xfId="1" applyNumberFormat="1" applyFont="1" applyFill="1" applyBorder="1" applyAlignment="1">
      <alignment horizontal="left" vertical="top" wrapText="1"/>
    </xf>
    <xf numFmtId="0" fontId="10" fillId="3" borderId="0" xfId="1" applyFont="1" applyFill="1" applyBorder="1" applyAlignment="1">
      <alignment vertical="top"/>
    </xf>
    <xf numFmtId="165" fontId="6" fillId="4" borderId="0" xfId="1" applyNumberFormat="1" applyFont="1" applyFill="1" applyBorder="1" applyAlignment="1">
      <alignment horizontal="left" vertical="center"/>
    </xf>
    <xf numFmtId="0" fontId="13" fillId="4" borderId="0" xfId="1" applyFont="1" applyFill="1" applyBorder="1" applyAlignment="1">
      <alignment vertical="top"/>
    </xf>
    <xf numFmtId="2" fontId="33" fillId="0" borderId="0" xfId="0" applyNumberFormat="1" applyFont="1" applyAlignment="1">
      <alignment vertical="center"/>
    </xf>
    <xf numFmtId="0" fontId="0" fillId="0" borderId="0" xfId="0" applyFill="1" applyAlignment="1" applyProtection="1">
      <alignment vertical="center"/>
    </xf>
    <xf numFmtId="165" fontId="34" fillId="0" borderId="0" xfId="0" applyNumberFormat="1" applyFont="1" applyFill="1" applyAlignment="1" applyProtection="1">
      <alignment vertical="center"/>
    </xf>
    <xf numFmtId="0" fontId="35" fillId="0" borderId="0" xfId="0" applyFont="1" applyFill="1" applyAlignment="1" applyProtection="1">
      <alignment vertical="center"/>
    </xf>
    <xf numFmtId="0" fontId="36" fillId="0" borderId="0" xfId="0" applyFont="1" applyFill="1" applyAlignment="1" applyProtection="1">
      <alignment vertical="center"/>
    </xf>
    <xf numFmtId="165" fontId="37" fillId="0" borderId="0" xfId="0" applyNumberFormat="1" applyFont="1" applyFill="1" applyAlignment="1" applyProtection="1">
      <alignment vertical="center"/>
    </xf>
    <xf numFmtId="0" fontId="38" fillId="0" borderId="0" xfId="0" applyFont="1" applyFill="1" applyAlignment="1" applyProtection="1">
      <alignment horizontal="justify" vertical="center"/>
    </xf>
    <xf numFmtId="0" fontId="42" fillId="0" borderId="0" xfId="0" applyFont="1" applyFill="1" applyAlignment="1" applyProtection="1">
      <alignment vertical="center"/>
    </xf>
    <xf numFmtId="165" fontId="34" fillId="5" borderId="20" xfId="0" applyNumberFormat="1" applyFont="1" applyFill="1" applyBorder="1" applyAlignment="1" applyProtection="1">
      <alignment vertical="center"/>
    </xf>
    <xf numFmtId="0" fontId="42" fillId="0" borderId="0" xfId="0" applyFont="1" applyFill="1" applyAlignment="1" applyProtection="1">
      <alignment horizontal="justify" vertical="center"/>
    </xf>
    <xf numFmtId="165" fontId="34" fillId="5" borderId="0" xfId="0" applyNumberFormat="1" applyFont="1" applyFill="1" applyAlignment="1" applyProtection="1">
      <alignment vertical="center"/>
    </xf>
    <xf numFmtId="165" fontId="34" fillId="5" borderId="0" xfId="0" applyNumberFormat="1" applyFont="1" applyFill="1" applyProtection="1"/>
    <xf numFmtId="3" fontId="48" fillId="6" borderId="21" xfId="0" applyNumberFormat="1" applyFont="1" applyFill="1" applyBorder="1" applyAlignment="1" applyProtection="1">
      <alignment horizontal="center" vertical="center" wrapText="1"/>
    </xf>
    <xf numFmtId="3" fontId="48" fillId="5" borderId="22" xfId="0" applyNumberFormat="1" applyFont="1" applyFill="1" applyBorder="1" applyAlignment="1" applyProtection="1">
      <alignment horizontal="center" vertical="center" wrapText="1"/>
    </xf>
    <xf numFmtId="3" fontId="49" fillId="5" borderId="0" xfId="0" applyNumberFormat="1" applyFont="1" applyFill="1" applyAlignment="1" applyProtection="1">
      <alignment horizontal="center" vertical="center" wrapText="1"/>
    </xf>
    <xf numFmtId="165" fontId="51" fillId="5" borderId="23" xfId="0" applyNumberFormat="1" applyFont="1" applyFill="1" applyBorder="1" applyAlignment="1" applyProtection="1">
      <alignment vertical="center" wrapText="1"/>
    </xf>
    <xf numFmtId="165" fontId="51" fillId="5" borderId="22" xfId="0" applyNumberFormat="1" applyFont="1" applyFill="1" applyBorder="1" applyAlignment="1" applyProtection="1">
      <alignment vertical="center" wrapText="1"/>
    </xf>
    <xf numFmtId="165" fontId="22" fillId="5" borderId="0" xfId="0" applyNumberFormat="1" applyFont="1" applyFill="1" applyAlignment="1" applyProtection="1">
      <alignment vertical="center" wrapText="1"/>
    </xf>
    <xf numFmtId="165" fontId="51" fillId="5" borderId="24" xfId="0" applyNumberFormat="1" applyFont="1" applyFill="1" applyBorder="1" applyAlignment="1" applyProtection="1">
      <alignment vertical="center" wrapText="1"/>
    </xf>
    <xf numFmtId="165" fontId="45" fillId="6" borderId="21" xfId="0" applyNumberFormat="1" applyFont="1" applyFill="1" applyBorder="1" applyAlignment="1" applyProtection="1">
      <alignment vertical="center" wrapText="1"/>
    </xf>
    <xf numFmtId="165" fontId="45" fillId="5" borderId="22" xfId="0" applyNumberFormat="1" applyFont="1" applyFill="1" applyBorder="1" applyAlignment="1" applyProtection="1">
      <alignment vertical="center" wrapText="1"/>
    </xf>
    <xf numFmtId="165" fontId="31" fillId="5" borderId="0" xfId="0" applyNumberFormat="1" applyFont="1" applyFill="1" applyAlignment="1" applyProtection="1">
      <alignment vertical="center" wrapText="1"/>
    </xf>
    <xf numFmtId="0" fontId="52" fillId="0" borderId="20" xfId="0" applyFont="1" applyFill="1" applyBorder="1" applyAlignment="1" applyProtection="1">
      <alignment horizontal="center" vertical="center"/>
    </xf>
    <xf numFmtId="0" fontId="52" fillId="5" borderId="22" xfId="0" applyFont="1" applyFill="1" applyBorder="1" applyAlignment="1" applyProtection="1">
      <alignment horizontal="center" vertical="center"/>
    </xf>
    <xf numFmtId="0" fontId="53" fillId="5" borderId="0" xfId="0" applyFont="1" applyFill="1" applyAlignment="1" applyProtection="1">
      <alignment horizontal="center" vertical="center"/>
    </xf>
    <xf numFmtId="0" fontId="51" fillId="0" borderId="12" xfId="0" applyFont="1" applyFill="1" applyBorder="1" applyAlignment="1" applyProtection="1">
      <alignment vertical="center"/>
    </xf>
    <xf numFmtId="0" fontId="51" fillId="0" borderId="25" xfId="0" applyFont="1" applyFill="1" applyBorder="1" applyAlignment="1" applyProtection="1">
      <alignment vertical="center" wrapText="1"/>
    </xf>
    <xf numFmtId="165" fontId="51" fillId="5" borderId="26" xfId="0" applyNumberFormat="1" applyFont="1" applyFill="1" applyBorder="1" applyAlignment="1" applyProtection="1">
      <alignment horizontal="right" vertical="center" wrapText="1"/>
    </xf>
    <xf numFmtId="165" fontId="51" fillId="5" borderId="22" xfId="0" applyNumberFormat="1" applyFont="1" applyFill="1" applyBorder="1" applyAlignment="1" applyProtection="1">
      <alignment horizontal="right" vertical="center" wrapText="1"/>
    </xf>
    <xf numFmtId="165" fontId="22" fillId="5" borderId="0" xfId="0" applyNumberFormat="1" applyFont="1" applyFill="1" applyAlignment="1" applyProtection="1">
      <alignment horizontal="right" vertical="center" wrapText="1"/>
    </xf>
    <xf numFmtId="0" fontId="51" fillId="0" borderId="16" xfId="0" applyFont="1" applyFill="1" applyBorder="1" applyAlignment="1" applyProtection="1">
      <alignment vertical="center"/>
    </xf>
    <xf numFmtId="0" fontId="51" fillId="0" borderId="27" xfId="0" applyFont="1" applyFill="1" applyBorder="1" applyAlignment="1" applyProtection="1">
      <alignment vertical="center" wrapText="1"/>
    </xf>
    <xf numFmtId="165" fontId="51" fillId="0" borderId="22" xfId="0" applyNumberFormat="1" applyFont="1" applyFill="1" applyBorder="1" applyAlignment="1" applyProtection="1">
      <alignment horizontal="right" vertical="center" wrapText="1"/>
    </xf>
    <xf numFmtId="0" fontId="51" fillId="0" borderId="0" xfId="0" applyFont="1" applyFill="1" applyAlignment="1" applyProtection="1">
      <alignment vertical="center"/>
    </xf>
    <xf numFmtId="166" fontId="51" fillId="0" borderId="0" xfId="0" applyNumberFormat="1" applyFont="1" applyFill="1" applyAlignment="1" applyProtection="1">
      <alignment vertical="center"/>
    </xf>
    <xf numFmtId="166" fontId="22" fillId="0" borderId="0" xfId="0" applyNumberFormat="1" applyFont="1" applyFill="1" applyAlignment="1" applyProtection="1">
      <alignment vertical="center"/>
    </xf>
    <xf numFmtId="165" fontId="51" fillId="5" borderId="28" xfId="0" applyNumberFormat="1" applyFont="1" applyFill="1" applyBorder="1" applyAlignment="1" applyProtection="1">
      <alignment vertical="center" wrapText="1"/>
    </xf>
    <xf numFmtId="165" fontId="51" fillId="5" borderId="29" xfId="0" applyNumberFormat="1" applyFont="1" applyFill="1" applyBorder="1" applyAlignment="1" applyProtection="1">
      <alignment vertical="center" wrapText="1"/>
    </xf>
    <xf numFmtId="165" fontId="45" fillId="6" borderId="21" xfId="0" applyNumberFormat="1" applyFont="1" applyFill="1" applyBorder="1" applyAlignment="1" applyProtection="1">
      <alignment vertical="center"/>
    </xf>
    <xf numFmtId="165" fontId="6" fillId="0" borderId="0" xfId="0" applyNumberFormat="1" applyFont="1" applyFill="1" applyAlignment="1" applyProtection="1">
      <alignment vertical="center"/>
    </xf>
    <xf numFmtId="0" fontId="0" fillId="4" borderId="0" xfId="0" applyFill="1"/>
    <xf numFmtId="0" fontId="4" fillId="3" borderId="0" xfId="1" applyFont="1" applyFill="1" applyBorder="1" applyAlignment="1">
      <alignment vertical="top"/>
    </xf>
    <xf numFmtId="0" fontId="5" fillId="3" borderId="0" xfId="1" applyFont="1" applyFill="1" applyBorder="1" applyAlignment="1">
      <alignment vertical="top"/>
    </xf>
    <xf numFmtId="0" fontId="7" fillId="3" borderId="0" xfId="1" applyFont="1" applyFill="1" applyBorder="1" applyAlignment="1">
      <alignment horizontal="center" vertical="top"/>
    </xf>
    <xf numFmtId="0" fontId="6" fillId="3" borderId="0" xfId="1" applyFont="1" applyFill="1" applyBorder="1" applyAlignment="1">
      <alignment horizontal="center" vertical="top"/>
    </xf>
    <xf numFmtId="0" fontId="9" fillId="3" borderId="0" xfId="1" applyFont="1" applyFill="1" applyBorder="1" applyAlignment="1">
      <alignment horizontal="center" vertical="top"/>
    </xf>
    <xf numFmtId="0" fontId="10" fillId="3" borderId="0" xfId="1" applyFont="1" applyFill="1" applyBorder="1" applyAlignment="1">
      <alignment horizontal="center" vertical="top"/>
    </xf>
    <xf numFmtId="0" fontId="11" fillId="3" borderId="0" xfId="1" applyFont="1" applyFill="1" applyBorder="1" applyAlignment="1">
      <alignment horizontal="center" vertical="top"/>
    </xf>
    <xf numFmtId="0" fontId="12" fillId="3" borderId="0" xfId="1" applyFont="1" applyFill="1" applyBorder="1" applyAlignment="1">
      <alignment vertical="top"/>
    </xf>
    <xf numFmtId="0" fontId="13" fillId="3" borderId="0" xfId="1" applyFont="1" applyFill="1" applyBorder="1" applyAlignment="1">
      <alignment horizontal="center" vertical="top"/>
    </xf>
    <xf numFmtId="49" fontId="7" fillId="3" borderId="0" xfId="1" applyNumberFormat="1" applyFont="1" applyFill="1" applyBorder="1" applyAlignment="1">
      <alignment vertical="top" wrapText="1"/>
    </xf>
    <xf numFmtId="0" fontId="6" fillId="3" borderId="0" xfId="1" applyFont="1" applyFill="1" applyBorder="1" applyAlignment="1">
      <alignment horizontal="right" vertical="top" wrapText="1"/>
    </xf>
    <xf numFmtId="0" fontId="7" fillId="3" borderId="0" xfId="1" applyFont="1" applyFill="1" applyBorder="1" applyAlignment="1">
      <alignment horizontal="center" vertical="top" wrapText="1"/>
    </xf>
    <xf numFmtId="0" fontId="15" fillId="3" borderId="0" xfId="1" applyFont="1" applyFill="1" applyBorder="1" applyAlignment="1">
      <alignment horizontal="right" vertical="top" wrapText="1"/>
    </xf>
    <xf numFmtId="0" fontId="17" fillId="3" borderId="0" xfId="1" applyFont="1" applyFill="1" applyBorder="1" applyAlignment="1">
      <alignment horizontal="center" vertical="top" wrapText="1"/>
    </xf>
    <xf numFmtId="0" fontId="20" fillId="3" borderId="0" xfId="1" applyFont="1" applyFill="1" applyBorder="1" applyAlignment="1">
      <alignment horizontal="center" vertical="top"/>
    </xf>
    <xf numFmtId="0" fontId="13" fillId="3" borderId="0" xfId="1" applyFont="1" applyFill="1" applyBorder="1" applyAlignment="1">
      <alignment horizontal="right" vertical="top" wrapText="1"/>
    </xf>
    <xf numFmtId="0" fontId="20" fillId="3" borderId="0" xfId="1" applyFont="1" applyFill="1" applyBorder="1" applyAlignment="1">
      <alignment horizontal="center" vertical="top" wrapText="1"/>
    </xf>
    <xf numFmtId="0" fontId="20" fillId="3" borderId="0" xfId="1" applyFont="1" applyFill="1" applyBorder="1" applyAlignment="1">
      <alignment vertical="top"/>
    </xf>
    <xf numFmtId="0" fontId="23" fillId="3" borderId="0" xfId="1" applyFont="1" applyFill="1" applyBorder="1" applyAlignment="1">
      <alignment horizontal="right" vertical="top" wrapText="1"/>
    </xf>
    <xf numFmtId="0" fontId="24" fillId="3" borderId="0" xfId="1" applyFont="1" applyFill="1" applyBorder="1" applyAlignment="1">
      <alignment horizontal="center" vertical="top" wrapText="1"/>
    </xf>
    <xf numFmtId="0" fontId="26" fillId="3" borderId="0" xfId="1" applyFont="1" applyFill="1" applyBorder="1" applyAlignment="1">
      <alignment vertical="top"/>
    </xf>
    <xf numFmtId="0" fontId="17" fillId="3" borderId="0" xfId="1" applyFont="1" applyFill="1" applyBorder="1" applyAlignment="1">
      <alignment horizontal="center" vertical="top"/>
    </xf>
    <xf numFmtId="0" fontId="17" fillId="3" borderId="0" xfId="1" applyFont="1" applyFill="1" applyBorder="1" applyAlignment="1">
      <alignment horizontal="left" vertical="top" wrapText="1"/>
    </xf>
    <xf numFmtId="49" fontId="20" fillId="3" borderId="0" xfId="1" applyNumberFormat="1" applyFont="1" applyFill="1" applyBorder="1" applyAlignment="1">
      <alignment horizontal="center" vertical="top" wrapText="1"/>
    </xf>
    <xf numFmtId="0" fontId="10" fillId="3" borderId="0" xfId="1" applyFont="1" applyFill="1" applyBorder="1" applyAlignment="1">
      <alignment horizontal="justify" vertical="top" wrapText="1"/>
    </xf>
    <xf numFmtId="0" fontId="24" fillId="3" borderId="0" xfId="1" applyFont="1" applyFill="1" applyBorder="1" applyAlignment="1">
      <alignment horizontal="center" vertical="top"/>
    </xf>
    <xf numFmtId="0" fontId="29" fillId="4" borderId="0" xfId="1" applyFont="1" applyFill="1" applyBorder="1" applyAlignment="1">
      <alignment horizontal="left" vertical="center"/>
    </xf>
    <xf numFmtId="0" fontId="20" fillId="4" borderId="0" xfId="1" applyFont="1" applyFill="1" applyBorder="1" applyAlignment="1">
      <alignment horizontal="center" vertical="top"/>
    </xf>
    <xf numFmtId="0" fontId="20" fillId="4" borderId="0" xfId="1" applyFont="1" applyFill="1" applyBorder="1" applyAlignment="1">
      <alignment vertical="top"/>
    </xf>
    <xf numFmtId="0" fontId="13" fillId="4" borderId="0" xfId="1" applyFont="1" applyFill="1" applyBorder="1" applyAlignment="1">
      <alignment horizontal="center" vertical="top"/>
    </xf>
    <xf numFmtId="2" fontId="30" fillId="0" borderId="0" xfId="0" applyNumberFormat="1" applyFont="1" applyAlignment="1">
      <alignment horizontal="left" vertical="center"/>
    </xf>
    <xf numFmtId="0" fontId="64" fillId="0" borderId="0" xfId="0" applyFont="1"/>
    <xf numFmtId="0" fontId="65" fillId="0" borderId="0" xfId="0" applyFont="1" applyAlignment="1">
      <alignment vertical="center"/>
    </xf>
    <xf numFmtId="0" fontId="71" fillId="0" borderId="0" xfId="0" applyFont="1"/>
    <xf numFmtId="2" fontId="69" fillId="0" borderId="0" xfId="0" applyNumberFormat="1" applyFont="1" applyAlignment="1">
      <alignment horizontal="left" vertical="center"/>
    </xf>
    <xf numFmtId="2" fontId="72" fillId="0" borderId="0" xfId="0" applyNumberFormat="1" applyFont="1" applyAlignment="1">
      <alignment horizontal="left" vertical="center"/>
    </xf>
    <xf numFmtId="2" fontId="73" fillId="0" borderId="0" xfId="0" applyNumberFormat="1" applyFont="1" applyAlignment="1">
      <alignment horizontal="left" vertical="center"/>
    </xf>
    <xf numFmtId="164" fontId="74" fillId="0" borderId="0" xfId="0" applyNumberFormat="1" applyFont="1" applyAlignment="1">
      <alignment horizontal="left" vertical="center"/>
    </xf>
    <xf numFmtId="164" fontId="14" fillId="0" borderId="0" xfId="1" applyNumberFormat="1" applyFont="1" applyAlignment="1">
      <alignment vertical="center"/>
    </xf>
    <xf numFmtId="164" fontId="75" fillId="0" borderId="0" xfId="1" applyNumberFormat="1" applyFont="1" applyAlignment="1">
      <alignment vertical="center"/>
    </xf>
    <xf numFmtId="0" fontId="71" fillId="0" borderId="0" xfId="0" applyFont="1" applyAlignment="1">
      <alignment vertical="center"/>
    </xf>
    <xf numFmtId="2" fontId="76" fillId="2" borderId="51" xfId="0" applyNumberFormat="1" applyFont="1" applyFill="1" applyBorder="1" applyAlignment="1">
      <alignment horizontal="left" vertical="center" wrapText="1"/>
    </xf>
    <xf numFmtId="2" fontId="77" fillId="2" borderId="52" xfId="0" applyNumberFormat="1" applyFont="1" applyFill="1" applyBorder="1" applyAlignment="1">
      <alignment horizontal="left" vertical="center" wrapText="1"/>
    </xf>
    <xf numFmtId="2" fontId="78" fillId="2" borderId="52" xfId="0" applyNumberFormat="1" applyFont="1" applyFill="1" applyBorder="1" applyAlignment="1">
      <alignment horizontal="left" vertical="center" wrapText="1"/>
    </xf>
    <xf numFmtId="164" fontId="78" fillId="2" borderId="52" xfId="0" applyNumberFormat="1" applyFont="1" applyFill="1" applyBorder="1" applyAlignment="1">
      <alignment horizontal="right" vertical="center" wrapText="1"/>
    </xf>
    <xf numFmtId="164" fontId="79" fillId="2" borderId="10" xfId="0" applyNumberFormat="1" applyFont="1" applyFill="1" applyBorder="1" applyAlignment="1">
      <alignment horizontal="right" vertical="center" wrapText="1"/>
    </xf>
    <xf numFmtId="0" fontId="82" fillId="0" borderId="0" xfId="1" applyFont="1"/>
    <xf numFmtId="49" fontId="51" fillId="11" borderId="34" xfId="3" applyNumberFormat="1" applyFont="1" applyFill="1" applyBorder="1" applyAlignment="1">
      <alignment horizontal="left" vertical="center" wrapText="1"/>
    </xf>
    <xf numFmtId="49" fontId="45" fillId="11" borderId="15" xfId="3" applyNumberFormat="1" applyFont="1" applyFill="1" applyBorder="1" applyAlignment="1">
      <alignment vertical="center" wrapText="1"/>
    </xf>
    <xf numFmtId="49" fontId="51" fillId="11" borderId="35" xfId="3" applyNumberFormat="1" applyFont="1" applyFill="1" applyBorder="1" applyAlignment="1">
      <alignment vertical="center" wrapText="1"/>
    </xf>
    <xf numFmtId="164" fontId="83" fillId="11" borderId="36" xfId="3" applyNumberFormat="1" applyFont="1" applyFill="1" applyBorder="1" applyAlignment="1">
      <alignment vertical="center"/>
    </xf>
    <xf numFmtId="49" fontId="51" fillId="7" borderId="37" xfId="3" applyNumberFormat="1" applyFont="1" applyFill="1" applyBorder="1" applyAlignment="1">
      <alignment horizontal="left" vertical="center" wrapText="1"/>
    </xf>
    <xf numFmtId="49" fontId="45" fillId="7" borderId="38" xfId="3" applyNumberFormat="1" applyFont="1" applyFill="1" applyBorder="1" applyAlignment="1">
      <alignment vertical="center" wrapText="1"/>
    </xf>
    <xf numFmtId="164" fontId="60" fillId="7" borderId="40" xfId="3" applyNumberFormat="1" applyFont="1" applyFill="1" applyBorder="1" applyAlignment="1">
      <alignment vertical="center"/>
    </xf>
    <xf numFmtId="0" fontId="84" fillId="9" borderId="2" xfId="1" applyFont="1" applyFill="1" applyBorder="1" applyAlignment="1">
      <alignment horizontal="left" vertical="center"/>
    </xf>
    <xf numFmtId="0" fontId="84" fillId="9" borderId="3" xfId="1" applyFont="1" applyFill="1" applyBorder="1" applyAlignment="1">
      <alignment horizontal="left" vertical="center"/>
    </xf>
    <xf numFmtId="164" fontId="83" fillId="9" borderId="4" xfId="1" applyNumberFormat="1" applyFont="1" applyFill="1" applyBorder="1" applyAlignment="1">
      <alignment horizontal="right" vertical="center"/>
    </xf>
    <xf numFmtId="49" fontId="51" fillId="0" borderId="0" xfId="3" applyNumberFormat="1" applyFont="1" applyAlignment="1">
      <alignment vertical="center" wrapText="1"/>
    </xf>
    <xf numFmtId="164" fontId="66" fillId="0" borderId="0" xfId="3" applyNumberFormat="1" applyFont="1" applyAlignment="1">
      <alignment horizontal="right" vertical="center" wrapText="1"/>
    </xf>
    <xf numFmtId="164" fontId="85" fillId="0" borderId="0" xfId="3" applyNumberFormat="1" applyFont="1" applyAlignment="1">
      <alignment vertical="center"/>
    </xf>
    <xf numFmtId="164" fontId="48" fillId="0" borderId="0" xfId="3" applyNumberFormat="1" applyFont="1" applyAlignment="1">
      <alignment vertical="center" wrapText="1"/>
    </xf>
    <xf numFmtId="0" fontId="51" fillId="0" borderId="0" xfId="3" applyFont="1" applyAlignment="1">
      <alignment vertical="center"/>
    </xf>
    <xf numFmtId="164" fontId="66" fillId="0" borderId="0" xfId="3" applyNumberFormat="1" applyFont="1" applyAlignment="1">
      <alignment vertical="center"/>
    </xf>
    <xf numFmtId="164" fontId="85" fillId="0" borderId="0" xfId="3" applyNumberFormat="1" applyFont="1" applyAlignment="1">
      <alignment horizontal="right" vertical="center"/>
    </xf>
    <xf numFmtId="164" fontId="71" fillId="0" borderId="0" xfId="0" applyNumberFormat="1" applyFont="1" applyAlignment="1">
      <alignment vertical="center"/>
    </xf>
    <xf numFmtId="164" fontId="68" fillId="11" borderId="15" xfId="3" applyNumberFormat="1" applyFont="1" applyFill="1" applyBorder="1" applyAlignment="1">
      <alignment vertical="center" wrapText="1"/>
    </xf>
    <xf numFmtId="164" fontId="86" fillId="11" borderId="15" xfId="3" applyNumberFormat="1" applyFont="1" applyFill="1" applyBorder="1" applyAlignment="1">
      <alignment vertical="center" wrapText="1"/>
    </xf>
    <xf numFmtId="164" fontId="68" fillId="7" borderId="38" xfId="3" applyNumberFormat="1" applyFont="1" applyFill="1" applyBorder="1" applyAlignment="1">
      <alignment vertical="center" wrapText="1"/>
    </xf>
    <xf numFmtId="164" fontId="68" fillId="7" borderId="38" xfId="3" applyNumberFormat="1" applyFont="1" applyFill="1" applyBorder="1" applyAlignment="1">
      <alignment horizontal="right" vertical="center" wrapText="1"/>
    </xf>
    <xf numFmtId="164" fontId="87" fillId="9" borderId="3" xfId="1" applyNumberFormat="1" applyFont="1" applyFill="1" applyBorder="1" applyAlignment="1">
      <alignment horizontal="right" vertical="center"/>
    </xf>
    <xf numFmtId="49" fontId="88" fillId="7" borderId="39" xfId="3" applyNumberFormat="1" applyFont="1" applyFill="1" applyBorder="1" applyAlignment="1">
      <alignment vertical="center" wrapText="1"/>
    </xf>
    <xf numFmtId="165" fontId="22" fillId="5" borderId="26" xfId="0" applyNumberFormat="1" applyFont="1" applyFill="1" applyBorder="1" applyAlignment="1" applyProtection="1">
      <alignment horizontal="right" vertical="center" wrapText="1"/>
    </xf>
    <xf numFmtId="165" fontId="22" fillId="5" borderId="26" xfId="0" applyNumberFormat="1" applyFont="1" applyFill="1" applyBorder="1" applyAlignment="1" applyProtection="1">
      <alignment vertical="center" wrapText="1"/>
    </xf>
    <xf numFmtId="2" fontId="76" fillId="2" borderId="17" xfId="0" applyNumberFormat="1" applyFont="1" applyFill="1" applyBorder="1" applyAlignment="1">
      <alignment horizontal="left" vertical="center" wrapText="1"/>
    </xf>
    <xf numFmtId="2" fontId="78" fillId="2" borderId="65" xfId="0" applyNumberFormat="1" applyFont="1" applyFill="1" applyBorder="1" applyAlignment="1">
      <alignment horizontal="center" vertical="center" wrapText="1"/>
    </xf>
    <xf numFmtId="164" fontId="91" fillId="2" borderId="18" xfId="0" applyNumberFormat="1" applyFont="1" applyFill="1" applyBorder="1" applyAlignment="1">
      <alignment horizontal="right" vertical="center" wrapText="1"/>
    </xf>
    <xf numFmtId="164" fontId="83" fillId="2" borderId="19" xfId="0" applyNumberFormat="1" applyFont="1" applyFill="1" applyBorder="1" applyAlignment="1">
      <alignment horizontal="right" vertical="center" wrapText="1"/>
    </xf>
    <xf numFmtId="49" fontId="92" fillId="4" borderId="57" xfId="0" applyNumberFormat="1" applyFont="1" applyFill="1" applyBorder="1" applyAlignment="1">
      <alignment horizontal="left" vertical="center"/>
    </xf>
    <xf numFmtId="2" fontId="93" fillId="4" borderId="62" xfId="0" applyNumberFormat="1" applyFont="1" applyFill="1" applyBorder="1" applyAlignment="1">
      <alignment horizontal="left" vertical="center"/>
    </xf>
    <xf numFmtId="164" fontId="22" fillId="4" borderId="31" xfId="0" applyNumberFormat="1" applyFont="1" applyFill="1" applyBorder="1" applyAlignment="1">
      <alignment horizontal="right" vertical="center"/>
    </xf>
    <xf numFmtId="164" fontId="83" fillId="4" borderId="58" xfId="0" applyNumberFormat="1" applyFont="1" applyFill="1" applyBorder="1" applyAlignment="1">
      <alignment horizontal="right" vertical="center"/>
    </xf>
    <xf numFmtId="49" fontId="92" fillId="4" borderId="12" xfId="0" applyNumberFormat="1" applyFont="1" applyFill="1" applyBorder="1" applyAlignment="1">
      <alignment horizontal="left" vertical="center"/>
    </xf>
    <xf numFmtId="2" fontId="93" fillId="4" borderId="25" xfId="0" applyNumberFormat="1" applyFont="1" applyFill="1" applyBorder="1" applyAlignment="1">
      <alignment vertical="center"/>
    </xf>
    <xf numFmtId="2" fontId="93" fillId="4" borderId="69" xfId="0" applyNumberFormat="1" applyFont="1" applyFill="1" applyBorder="1" applyAlignment="1">
      <alignment vertical="center"/>
    </xf>
    <xf numFmtId="2" fontId="93" fillId="4" borderId="63" xfId="0" applyNumberFormat="1" applyFont="1" applyFill="1" applyBorder="1" applyAlignment="1">
      <alignment horizontal="left" vertical="center"/>
    </xf>
    <xf numFmtId="164" fontId="22" fillId="4" borderId="13" xfId="0" applyNumberFormat="1" applyFont="1" applyFill="1" applyBorder="1" applyAlignment="1">
      <alignment horizontal="right" vertical="center"/>
    </xf>
    <xf numFmtId="164" fontId="83" fillId="4" borderId="14" xfId="0" applyNumberFormat="1" applyFont="1" applyFill="1" applyBorder="1" applyAlignment="1">
      <alignment horizontal="right" vertical="center"/>
    </xf>
    <xf numFmtId="2" fontId="94" fillId="4" borderId="69" xfId="0" applyNumberFormat="1" applyFont="1" applyFill="1" applyBorder="1" applyAlignment="1">
      <alignment vertical="center"/>
    </xf>
    <xf numFmtId="2" fontId="94" fillId="4" borderId="63" xfId="0" applyNumberFormat="1" applyFont="1" applyFill="1" applyBorder="1" applyAlignment="1">
      <alignment horizontal="left" vertical="center"/>
    </xf>
    <xf numFmtId="49" fontId="92" fillId="4" borderId="55" xfId="0" applyNumberFormat="1" applyFont="1" applyFill="1" applyBorder="1" applyAlignment="1">
      <alignment horizontal="left" vertical="center"/>
    </xf>
    <xf numFmtId="2" fontId="93" fillId="4" borderId="74" xfId="0" applyNumberFormat="1" applyFont="1" applyFill="1" applyBorder="1" applyAlignment="1">
      <alignment vertical="center"/>
    </xf>
    <xf numFmtId="2" fontId="93" fillId="4" borderId="75" xfId="0" applyNumberFormat="1" applyFont="1" applyFill="1" applyBorder="1" applyAlignment="1">
      <alignment vertical="center"/>
    </xf>
    <xf numFmtId="2" fontId="93" fillId="4" borderId="64" xfId="0" applyNumberFormat="1" applyFont="1" applyFill="1" applyBorder="1" applyAlignment="1">
      <alignment horizontal="left" vertical="center"/>
    </xf>
    <xf numFmtId="164" fontId="22" fillId="4" borderId="15" xfId="0" applyNumberFormat="1" applyFont="1" applyFill="1" applyBorder="1" applyAlignment="1">
      <alignment horizontal="right" vertical="center"/>
    </xf>
    <xf numFmtId="164" fontId="83" fillId="4" borderId="56" xfId="0" applyNumberFormat="1" applyFont="1" applyFill="1" applyBorder="1" applyAlignment="1">
      <alignment horizontal="right" vertical="center"/>
    </xf>
    <xf numFmtId="164" fontId="95" fillId="10" borderId="52" xfId="0" applyNumberFormat="1" applyFont="1" applyFill="1" applyBorder="1" applyAlignment="1">
      <alignment vertical="center" wrapText="1"/>
    </xf>
    <xf numFmtId="164" fontId="96" fillId="10" borderId="60" xfId="0" applyNumberFormat="1" applyFont="1" applyFill="1" applyBorder="1" applyAlignment="1">
      <alignment vertical="center" wrapText="1"/>
    </xf>
    <xf numFmtId="164" fontId="96" fillId="4" borderId="0" xfId="0" applyNumberFormat="1" applyFont="1" applyFill="1" applyBorder="1" applyAlignment="1">
      <alignment vertical="center" wrapText="1"/>
    </xf>
    <xf numFmtId="2" fontId="80" fillId="0" borderId="0" xfId="0" applyNumberFormat="1" applyFont="1" applyBorder="1" applyAlignment="1">
      <alignment horizontal="left" vertical="center"/>
    </xf>
    <xf numFmtId="2" fontId="76" fillId="2" borderId="43" xfId="0" applyNumberFormat="1" applyFont="1" applyFill="1" applyBorder="1" applyAlignment="1">
      <alignment horizontal="left" vertical="center" wrapText="1"/>
    </xf>
    <xf numFmtId="164" fontId="51" fillId="6" borderId="31" xfId="3" applyNumberFormat="1" applyFont="1" applyFill="1" applyBorder="1" applyAlignment="1">
      <alignment vertical="center" wrapText="1"/>
    </xf>
    <xf numFmtId="164" fontId="83" fillId="6" borderId="58" xfId="3" applyNumberFormat="1" applyFont="1" applyFill="1" applyBorder="1" applyAlignment="1">
      <alignment vertical="center"/>
    </xf>
    <xf numFmtId="0" fontId="70" fillId="4" borderId="0" xfId="0" applyFont="1" applyFill="1" applyBorder="1" applyAlignment="1">
      <alignment vertical="center" wrapText="1"/>
    </xf>
    <xf numFmtId="164" fontId="83" fillId="4" borderId="0" xfId="0" applyNumberFormat="1" applyFont="1" applyFill="1" applyBorder="1" applyAlignment="1">
      <alignment horizontal="right" vertical="center" wrapText="1"/>
    </xf>
    <xf numFmtId="2" fontId="98" fillId="0" borderId="0" xfId="0" applyNumberFormat="1" applyFont="1" applyAlignment="1">
      <alignment vertical="center"/>
    </xf>
    <xf numFmtId="2" fontId="71" fillId="0" borderId="0" xfId="0" applyNumberFormat="1" applyFont="1" applyAlignment="1">
      <alignment vertical="center"/>
    </xf>
    <xf numFmtId="164" fontId="14" fillId="0" borderId="0" xfId="0" applyNumberFormat="1" applyFont="1" applyAlignment="1">
      <alignment vertical="center"/>
    </xf>
    <xf numFmtId="164" fontId="75" fillId="0" borderId="0" xfId="0" applyNumberFormat="1" applyFont="1" applyAlignment="1">
      <alignment vertical="center"/>
    </xf>
    <xf numFmtId="2" fontId="101" fillId="0" borderId="0" xfId="0" applyNumberFormat="1" applyFont="1" applyAlignment="1">
      <alignment vertical="center"/>
    </xf>
    <xf numFmtId="164" fontId="89" fillId="0" borderId="0" xfId="0" applyNumberFormat="1" applyFont="1" applyAlignment="1">
      <alignment vertical="center"/>
    </xf>
    <xf numFmtId="164" fontId="102" fillId="0" borderId="0" xfId="0" applyNumberFormat="1" applyFont="1" applyAlignment="1">
      <alignment vertical="center"/>
    </xf>
    <xf numFmtId="2" fontId="78" fillId="2" borderId="42" xfId="0" applyNumberFormat="1" applyFont="1" applyFill="1" applyBorder="1" applyAlignment="1">
      <alignment horizontal="left" vertical="center" wrapText="1"/>
    </xf>
    <xf numFmtId="164" fontId="103" fillId="2" borderId="41" xfId="0" applyNumberFormat="1" applyFont="1" applyFill="1" applyBorder="1" applyAlignment="1">
      <alignment horizontal="right" vertical="center" wrapText="1"/>
    </xf>
    <xf numFmtId="0" fontId="53" fillId="4" borderId="45" xfId="0" applyFont="1" applyFill="1" applyBorder="1" applyAlignment="1">
      <alignment vertical="center" wrapText="1"/>
    </xf>
    <xf numFmtId="164" fontId="29" fillId="4" borderId="72" xfId="0" applyNumberFormat="1" applyFont="1" applyFill="1" applyBorder="1" applyAlignment="1">
      <alignment vertical="center"/>
    </xf>
    <xf numFmtId="164" fontId="83" fillId="13" borderId="79" xfId="0" applyNumberFormat="1" applyFont="1" applyFill="1" applyBorder="1" applyAlignment="1">
      <alignment vertical="center"/>
    </xf>
    <xf numFmtId="49" fontId="68" fillId="6" borderId="57" xfId="3" applyNumberFormat="1" applyFont="1" applyFill="1" applyBorder="1" applyAlignment="1">
      <alignment horizontal="left" vertical="center" wrapText="1"/>
    </xf>
    <xf numFmtId="49" fontId="67" fillId="6" borderId="20" xfId="3" applyNumberFormat="1" applyFont="1" applyFill="1" applyBorder="1" applyAlignment="1">
      <alignment horizontal="left" vertical="center" wrapText="1"/>
    </xf>
    <xf numFmtId="0" fontId="86" fillId="4" borderId="81" xfId="0" applyFont="1" applyFill="1" applyBorder="1" applyAlignment="1">
      <alignment horizontal="left" vertical="center" wrapText="1"/>
    </xf>
    <xf numFmtId="0" fontId="87" fillId="4" borderId="45" xfId="0" applyFont="1" applyFill="1" applyBorder="1" applyAlignment="1">
      <alignment horizontal="left" vertical="center" wrapText="1"/>
    </xf>
    <xf numFmtId="0" fontId="86" fillId="4" borderId="82" xfId="0" applyFont="1" applyFill="1" applyBorder="1" applyAlignment="1">
      <alignment horizontal="left" vertical="center" wrapText="1"/>
    </xf>
    <xf numFmtId="0" fontId="87" fillId="4" borderId="83" xfId="0" applyFont="1" applyFill="1" applyBorder="1" applyAlignment="1">
      <alignment horizontal="left" vertical="center" wrapText="1"/>
    </xf>
    <xf numFmtId="0" fontId="53" fillId="4" borderId="83" xfId="0" applyFont="1" applyFill="1" applyBorder="1" applyAlignment="1">
      <alignment vertical="center" wrapText="1"/>
    </xf>
    <xf numFmtId="164" fontId="29" fillId="4" borderId="86" xfId="0" applyNumberFormat="1" applyFont="1" applyFill="1" applyBorder="1" applyAlignment="1">
      <alignment vertical="center"/>
    </xf>
    <xf numFmtId="0" fontId="53" fillId="4" borderId="50" xfId="0" applyFont="1" applyFill="1" applyBorder="1" applyAlignment="1">
      <alignment vertical="center" wrapText="1"/>
    </xf>
    <xf numFmtId="164" fontId="29" fillId="4" borderId="78" xfId="0" applyNumberFormat="1" applyFont="1" applyFill="1" applyBorder="1" applyAlignment="1">
      <alignment vertical="center"/>
    </xf>
    <xf numFmtId="164" fontId="67" fillId="10" borderId="10" xfId="0" applyNumberFormat="1" applyFont="1" applyFill="1" applyBorder="1" applyAlignment="1">
      <alignment horizontal="right" vertical="center" wrapText="1"/>
    </xf>
    <xf numFmtId="0" fontId="0" fillId="0" borderId="0" xfId="0" applyAlignment="1">
      <alignment vertical="center"/>
    </xf>
    <xf numFmtId="0" fontId="63" fillId="0" borderId="0" xfId="0" applyFont="1" applyAlignment="1">
      <alignment vertical="center"/>
    </xf>
    <xf numFmtId="0" fontId="13" fillId="3" borderId="0" xfId="1" applyFont="1" applyFill="1" applyBorder="1" applyAlignment="1">
      <alignment horizontal="left" vertical="top" wrapText="1"/>
    </xf>
    <xf numFmtId="0" fontId="6" fillId="3" borderId="0" xfId="1" applyFont="1" applyFill="1" applyBorder="1" applyAlignment="1">
      <alignment horizontal="justify" vertical="top" wrapText="1"/>
    </xf>
    <xf numFmtId="0" fontId="7" fillId="3" borderId="0" xfId="1" applyFont="1" applyFill="1" applyBorder="1" applyAlignment="1">
      <alignment horizontal="left" vertical="top" wrapText="1"/>
    </xf>
    <xf numFmtId="0" fontId="8" fillId="3" borderId="0" xfId="1" applyFont="1" applyFill="1" applyBorder="1" applyAlignment="1">
      <alignment horizontal="left" vertical="top"/>
    </xf>
    <xf numFmtId="0" fontId="107" fillId="0" borderId="0" xfId="0" applyFont="1" applyAlignment="1">
      <alignment horizontal="right" vertical="center" wrapText="1"/>
    </xf>
    <xf numFmtId="0" fontId="13" fillId="3" borderId="0" xfId="1" applyFont="1" applyFill="1" applyBorder="1" applyAlignment="1">
      <alignment horizontal="left" vertical="top" wrapText="1"/>
    </xf>
    <xf numFmtId="0" fontId="6" fillId="3" borderId="0" xfId="1" applyFont="1" applyFill="1" applyBorder="1" applyAlignment="1">
      <alignment horizontal="justify" vertical="top" wrapText="1"/>
    </xf>
    <xf numFmtId="0" fontId="7" fillId="3" borderId="0" xfId="1" applyFont="1" applyFill="1" applyBorder="1" applyAlignment="1">
      <alignment horizontal="left" vertical="top" wrapText="1"/>
    </xf>
    <xf numFmtId="0" fontId="108" fillId="3" borderId="0" xfId="1" applyFont="1" applyFill="1" applyBorder="1" applyAlignment="1">
      <alignment vertical="top"/>
    </xf>
    <xf numFmtId="0" fontId="13" fillId="3" borderId="0" xfId="1" applyFont="1" applyFill="1" applyBorder="1" applyAlignment="1">
      <alignment horizontal="left" vertical="top"/>
    </xf>
    <xf numFmtId="0" fontId="23" fillId="3" borderId="0" xfId="1" applyFont="1" applyFill="1" applyBorder="1" applyAlignment="1">
      <alignment horizontal="left" vertical="top" wrapText="1"/>
    </xf>
    <xf numFmtId="0" fontId="23" fillId="3" borderId="0" xfId="1" applyFont="1" applyFill="1" applyBorder="1" applyAlignment="1">
      <alignment horizontal="left" vertical="top"/>
    </xf>
    <xf numFmtId="0" fontId="30" fillId="0" borderId="0" xfId="0" applyFont="1" applyAlignment="1">
      <alignment vertical="justify"/>
    </xf>
    <xf numFmtId="2" fontId="30" fillId="0" borderId="0" xfId="0" applyNumberFormat="1" applyFont="1" applyAlignment="1">
      <alignment vertical="justify"/>
    </xf>
    <xf numFmtId="0" fontId="109" fillId="0" borderId="0" xfId="1" applyFont="1"/>
    <xf numFmtId="0" fontId="26" fillId="3" borderId="0" xfId="1" applyFont="1" applyFill="1" applyBorder="1" applyAlignment="1">
      <alignment horizontal="center" vertical="top"/>
    </xf>
    <xf numFmtId="0" fontId="26" fillId="3" borderId="0" xfId="1" applyFont="1" applyFill="1" applyBorder="1" applyAlignment="1">
      <alignment horizontal="justify" vertical="top" wrapText="1"/>
    </xf>
    <xf numFmtId="0" fontId="98" fillId="3" borderId="0" xfId="1" applyFont="1" applyFill="1" applyBorder="1" applyAlignment="1">
      <alignment horizontal="center" vertical="top"/>
    </xf>
    <xf numFmtId="0" fontId="111" fillId="3" borderId="0" xfId="1" applyFont="1" applyFill="1" applyBorder="1" applyAlignment="1">
      <alignment horizontal="right" vertical="top" wrapText="1"/>
    </xf>
    <xf numFmtId="0" fontId="98" fillId="3" borderId="0" xfId="1" applyFont="1" applyFill="1" applyBorder="1" applyAlignment="1">
      <alignment horizontal="center" vertical="top" wrapText="1"/>
    </xf>
    <xf numFmtId="0" fontId="110" fillId="0" borderId="0" xfId="0" applyFont="1"/>
    <xf numFmtId="0" fontId="113" fillId="3" borderId="0" xfId="1" applyFont="1" applyFill="1" applyBorder="1" applyAlignment="1">
      <alignment horizontal="right" vertical="top" wrapText="1"/>
    </xf>
    <xf numFmtId="0" fontId="115" fillId="3" borderId="0" xfId="1" applyFont="1" applyFill="1" applyBorder="1" applyAlignment="1">
      <alignment horizontal="center" vertical="top" wrapText="1"/>
    </xf>
    <xf numFmtId="2" fontId="110" fillId="0" borderId="0" xfId="0" applyNumberFormat="1" applyFont="1" applyAlignment="1">
      <alignment vertical="center"/>
    </xf>
    <xf numFmtId="0" fontId="115" fillId="3" borderId="0" xfId="1" applyFont="1" applyFill="1" applyBorder="1" applyAlignment="1">
      <alignment horizontal="center" vertical="top"/>
    </xf>
    <xf numFmtId="0" fontId="115" fillId="3" borderId="0" xfId="1" applyFont="1" applyFill="1" applyBorder="1" applyAlignment="1">
      <alignment horizontal="left" vertical="top" wrapText="1"/>
    </xf>
    <xf numFmtId="0" fontId="6" fillId="3" borderId="0" xfId="1" applyFont="1" applyFill="1" applyBorder="1" applyAlignment="1">
      <alignment horizontal="justify" vertical="top" wrapText="1"/>
    </xf>
    <xf numFmtId="0" fontId="7" fillId="3" borderId="0" xfId="1" applyFont="1" applyFill="1" applyBorder="1" applyAlignment="1">
      <alignment horizontal="left" vertical="top" wrapText="1"/>
    </xf>
    <xf numFmtId="0" fontId="6" fillId="3" borderId="0" xfId="1" applyFont="1" applyFill="1" applyBorder="1" applyAlignment="1">
      <alignment horizontal="justify" vertical="top" wrapText="1"/>
    </xf>
    <xf numFmtId="0" fontId="7" fillId="3" borderId="0" xfId="1" applyFont="1" applyFill="1" applyBorder="1" applyAlignment="1">
      <alignment horizontal="left" vertical="top" wrapText="1"/>
    </xf>
    <xf numFmtId="0" fontId="7" fillId="3" borderId="0" xfId="1" applyFont="1" applyFill="1" applyBorder="1" applyAlignment="1">
      <alignment horizontal="left" vertical="top" wrapText="1"/>
    </xf>
    <xf numFmtId="0" fontId="6" fillId="3" borderId="0" xfId="1" applyFont="1" applyFill="1" applyBorder="1" applyAlignment="1">
      <alignment horizontal="justify" vertical="top" wrapText="1"/>
    </xf>
    <xf numFmtId="0" fontId="7" fillId="3" borderId="0" xfId="1" applyFont="1" applyFill="1" applyBorder="1" applyAlignment="1">
      <alignment horizontal="left" vertical="top" wrapText="1"/>
    </xf>
    <xf numFmtId="0" fontId="18" fillId="3" borderId="0" xfId="1" applyFont="1" applyFill="1" applyBorder="1" applyAlignment="1">
      <alignment horizontal="left" vertical="justify" wrapText="1"/>
    </xf>
    <xf numFmtId="0" fontId="81" fillId="0" borderId="0" xfId="3" applyFont="1" applyAlignment="1">
      <alignment horizontal="left" vertical="center" wrapText="1"/>
    </xf>
    <xf numFmtId="2" fontId="78" fillId="2" borderId="42" xfId="0" applyNumberFormat="1" applyFont="1" applyFill="1" applyBorder="1" applyAlignment="1">
      <alignment horizontal="center" vertical="center" wrapText="1"/>
    </xf>
    <xf numFmtId="164" fontId="100" fillId="0" borderId="0" xfId="0" applyNumberFormat="1" applyFont="1" applyAlignment="1">
      <alignment vertical="center"/>
    </xf>
    <xf numFmtId="0" fontId="105" fillId="0" borderId="87" xfId="0" applyFont="1" applyBorder="1" applyAlignment="1">
      <alignment vertical="center" wrapText="1"/>
    </xf>
    <xf numFmtId="0" fontId="105" fillId="0" borderId="88" xfId="0" applyFont="1" applyBorder="1" applyAlignment="1">
      <alignment vertical="center" wrapText="1"/>
    </xf>
    <xf numFmtId="164" fontId="105" fillId="0" borderId="88" xfId="0" applyNumberFormat="1" applyFont="1" applyBorder="1" applyAlignment="1">
      <alignment horizontal="right" vertical="center" wrapText="1"/>
    </xf>
    <xf numFmtId="164" fontId="105" fillId="0" borderId="89" xfId="0" applyNumberFormat="1" applyFont="1" applyBorder="1" applyAlignment="1">
      <alignment vertical="center"/>
    </xf>
    <xf numFmtId="0" fontId="105" fillId="0" borderId="44" xfId="0" applyFont="1" applyBorder="1" applyAlignment="1">
      <alignment vertical="center" wrapText="1"/>
    </xf>
    <xf numFmtId="0" fontId="105" fillId="0" borderId="45" xfId="0" applyFont="1" applyBorder="1" applyAlignment="1">
      <alignment vertical="center" wrapText="1"/>
    </xf>
    <xf numFmtId="164" fontId="105" fillId="0" borderId="45" xfId="0" applyNumberFormat="1" applyFont="1" applyBorder="1" applyAlignment="1">
      <alignment horizontal="right" vertical="center" wrapText="1"/>
    </xf>
    <xf numFmtId="164" fontId="105" fillId="0" borderId="6" xfId="0" applyNumberFormat="1" applyFont="1" applyBorder="1" applyAlignment="1">
      <alignment vertical="center"/>
    </xf>
    <xf numFmtId="164" fontId="86" fillId="0" borderId="6" xfId="0" applyNumberFormat="1" applyFont="1" applyBorder="1" applyAlignment="1">
      <alignment vertical="center"/>
    </xf>
    <xf numFmtId="164" fontId="105" fillId="4" borderId="6" xfId="0" applyNumberFormat="1" applyFont="1" applyFill="1" applyBorder="1" applyAlignment="1">
      <alignment vertical="center"/>
    </xf>
    <xf numFmtId="164" fontId="67" fillId="10" borderId="52" xfId="0" applyNumberFormat="1" applyFont="1" applyFill="1" applyBorder="1" applyAlignment="1">
      <alignment horizontal="right" vertical="center" wrapText="1"/>
    </xf>
    <xf numFmtId="0" fontId="105" fillId="0" borderId="46" xfId="0" applyFont="1" applyBorder="1" applyAlignment="1">
      <alignment vertical="center" wrapText="1"/>
    </xf>
    <xf numFmtId="0" fontId="105" fillId="0" borderId="47" xfId="0" applyFont="1" applyBorder="1" applyAlignment="1">
      <alignment vertical="center" wrapText="1"/>
    </xf>
    <xf numFmtId="164" fontId="105" fillId="0" borderId="47" xfId="0" applyNumberFormat="1" applyFont="1" applyBorder="1" applyAlignment="1">
      <alignment horizontal="right" vertical="center" wrapText="1"/>
    </xf>
    <xf numFmtId="164" fontId="105" fillId="0" borderId="48" xfId="0" applyNumberFormat="1" applyFont="1" applyBorder="1" applyAlignment="1">
      <alignment vertical="center"/>
    </xf>
    <xf numFmtId="0" fontId="106" fillId="12" borderId="51" xfId="0" applyFont="1" applyFill="1" applyBorder="1" applyAlignment="1">
      <alignment vertical="center" wrapText="1"/>
    </xf>
    <xf numFmtId="164" fontId="106" fillId="12" borderId="52" xfId="0" applyNumberFormat="1" applyFont="1" applyFill="1" applyBorder="1" applyAlignment="1">
      <alignment horizontal="right" vertical="center" wrapText="1"/>
    </xf>
    <xf numFmtId="164" fontId="106" fillId="12" borderId="10" xfId="0" applyNumberFormat="1" applyFont="1" applyFill="1" applyBorder="1" applyAlignment="1">
      <alignment horizontal="right" vertical="center" wrapText="1"/>
    </xf>
    <xf numFmtId="49" fontId="51" fillId="11" borderId="30" xfId="3" applyNumberFormat="1" applyFont="1" applyFill="1" applyBorder="1" applyAlignment="1">
      <alignment horizontal="left" vertical="center" wrapText="1"/>
    </xf>
    <xf numFmtId="49" fontId="45" fillId="11" borderId="31" xfId="3" applyNumberFormat="1" applyFont="1" applyFill="1" applyBorder="1" applyAlignment="1">
      <alignment vertical="center" wrapText="1"/>
    </xf>
    <xf numFmtId="49" fontId="51" fillId="11" borderId="32" xfId="3" applyNumberFormat="1" applyFont="1" applyFill="1" applyBorder="1" applyAlignment="1">
      <alignment vertical="center" wrapText="1"/>
    </xf>
    <xf numFmtId="164" fontId="86" fillId="11" borderId="31" xfId="3" applyNumberFormat="1" applyFont="1" applyFill="1" applyBorder="1" applyAlignment="1">
      <alignment vertical="center" wrapText="1"/>
    </xf>
    <xf numFmtId="164" fontId="83" fillId="11" borderId="33" xfId="3" applyNumberFormat="1" applyFont="1" applyFill="1" applyBorder="1" applyAlignment="1">
      <alignment vertical="center"/>
    </xf>
    <xf numFmtId="0" fontId="105" fillId="0" borderId="53" xfId="0" applyFont="1" applyBorder="1" applyAlignment="1">
      <alignment vertical="center" wrapText="1"/>
    </xf>
    <xf numFmtId="0" fontId="105" fillId="0" borderId="54" xfId="0" applyFont="1" applyBorder="1" applyAlignment="1">
      <alignment vertical="center" wrapText="1"/>
    </xf>
    <xf numFmtId="164" fontId="105" fillId="0" borderId="54" xfId="0" applyNumberFormat="1" applyFont="1" applyBorder="1" applyAlignment="1">
      <alignment horizontal="right" vertical="center" wrapText="1"/>
    </xf>
    <xf numFmtId="164" fontId="105" fillId="0" borderId="8" xfId="0" applyNumberFormat="1" applyFont="1" applyBorder="1" applyAlignment="1">
      <alignment vertical="center"/>
    </xf>
    <xf numFmtId="164" fontId="86" fillId="0" borderId="48" xfId="0" applyNumberFormat="1" applyFont="1" applyBorder="1" applyAlignment="1">
      <alignment vertical="center"/>
    </xf>
    <xf numFmtId="0" fontId="105" fillId="0" borderId="49" xfId="0" applyFont="1" applyBorder="1" applyAlignment="1">
      <alignment vertical="center" wrapText="1"/>
    </xf>
    <xf numFmtId="0" fontId="105" fillId="0" borderId="50" xfId="0" applyFont="1" applyBorder="1" applyAlignment="1">
      <alignment vertical="center" wrapText="1"/>
    </xf>
    <xf numFmtId="164" fontId="105" fillId="0" borderId="50" xfId="0" applyNumberFormat="1" applyFont="1" applyBorder="1" applyAlignment="1">
      <alignment horizontal="right" vertical="center" wrapText="1"/>
    </xf>
    <xf numFmtId="164" fontId="86" fillId="0" borderId="7" xfId="0" applyNumberFormat="1" applyFont="1" applyBorder="1" applyAlignment="1">
      <alignment vertical="center"/>
    </xf>
    <xf numFmtId="164" fontId="105" fillId="0" borderId="7" xfId="0" applyNumberFormat="1" applyFont="1" applyBorder="1" applyAlignment="1">
      <alignment vertical="center"/>
    </xf>
    <xf numFmtId="164" fontId="86" fillId="0" borderId="8" xfId="0" applyNumberFormat="1" applyFont="1" applyBorder="1" applyAlignment="1">
      <alignment vertical="center"/>
    </xf>
    <xf numFmtId="164" fontId="105" fillId="4" borderId="7" xfId="0" applyNumberFormat="1" applyFont="1" applyFill="1" applyBorder="1" applyAlignment="1">
      <alignment vertical="center"/>
    </xf>
    <xf numFmtId="164" fontId="119" fillId="4" borderId="0" xfId="0" applyNumberFormat="1" applyFont="1" applyFill="1" applyBorder="1" applyAlignment="1">
      <alignment vertical="center" wrapText="1"/>
    </xf>
    <xf numFmtId="164" fontId="80" fillId="4" borderId="72" xfId="0" applyNumberFormat="1" applyFont="1" applyFill="1" applyBorder="1" applyAlignment="1">
      <alignment vertical="center"/>
    </xf>
    <xf numFmtId="0" fontId="86" fillId="4" borderId="80" xfId="0" applyFont="1" applyFill="1" applyBorder="1" applyAlignment="1">
      <alignment horizontal="left" vertical="center" wrapText="1"/>
    </xf>
    <xf numFmtId="0" fontId="87" fillId="4" borderId="50" xfId="0" applyFont="1" applyFill="1" applyBorder="1" applyAlignment="1">
      <alignment horizontal="left" vertical="center" wrapText="1"/>
    </xf>
    <xf numFmtId="0" fontId="81" fillId="0" borderId="0" xfId="3" applyFont="1" applyAlignment="1">
      <alignment horizontal="left" vertical="center" wrapText="1"/>
    </xf>
    <xf numFmtId="0" fontId="6" fillId="3" borderId="0" xfId="1" applyFont="1" applyFill="1" applyBorder="1" applyAlignment="1">
      <alignment horizontal="justify" vertical="top" wrapText="1"/>
    </xf>
    <xf numFmtId="0" fontId="6" fillId="3" borderId="0" xfId="1" applyFont="1" applyFill="1" applyBorder="1" applyAlignment="1">
      <alignment horizontal="left" vertical="top" wrapText="1"/>
    </xf>
    <xf numFmtId="2" fontId="78" fillId="2" borderId="42" xfId="0" applyNumberFormat="1" applyFont="1" applyFill="1" applyBorder="1" applyAlignment="1">
      <alignment horizontal="center" vertical="center" wrapText="1"/>
    </xf>
    <xf numFmtId="0" fontId="105" fillId="0" borderId="92" xfId="0" applyFont="1" applyBorder="1" applyAlignment="1">
      <alignment vertical="center" wrapText="1"/>
    </xf>
    <xf numFmtId="0" fontId="105" fillId="0" borderId="93" xfId="0" applyFont="1" applyBorder="1" applyAlignment="1">
      <alignment vertical="center" wrapText="1"/>
    </xf>
    <xf numFmtId="164" fontId="105" fillId="0" borderId="93" xfId="0" applyNumberFormat="1" applyFont="1" applyBorder="1" applyAlignment="1">
      <alignment horizontal="right" vertical="center" wrapText="1"/>
    </xf>
    <xf numFmtId="164" fontId="100" fillId="0" borderId="91" xfId="0" applyNumberFormat="1" applyFont="1" applyBorder="1" applyAlignment="1">
      <alignment vertical="center"/>
    </xf>
    <xf numFmtId="164" fontId="78" fillId="2" borderId="94" xfId="0" applyNumberFormat="1" applyFont="1" applyFill="1" applyBorder="1" applyAlignment="1">
      <alignment horizontal="right" vertical="center" wrapText="1"/>
    </xf>
    <xf numFmtId="164" fontId="105" fillId="0" borderId="95" xfId="0" applyNumberFormat="1" applyFont="1" applyBorder="1" applyAlignment="1">
      <alignment horizontal="right" vertical="center" wrapText="1"/>
    </xf>
    <xf numFmtId="164" fontId="105" fillId="0" borderId="96" xfId="0" applyNumberFormat="1" applyFont="1" applyBorder="1" applyAlignment="1">
      <alignment horizontal="right" vertical="center" wrapText="1"/>
    </xf>
    <xf numFmtId="164" fontId="79" fillId="2" borderId="91" xfId="0" applyNumberFormat="1" applyFont="1" applyFill="1" applyBorder="1" applyAlignment="1">
      <alignment horizontal="right" vertical="center" wrapText="1"/>
    </xf>
    <xf numFmtId="164" fontId="86" fillId="0" borderId="97" xfId="0" applyNumberFormat="1" applyFont="1" applyBorder="1" applyAlignment="1">
      <alignment vertical="center"/>
    </xf>
    <xf numFmtId="164" fontId="105" fillId="4" borderId="98" xfId="0" applyNumberFormat="1" applyFont="1" applyFill="1" applyBorder="1" applyAlignment="1">
      <alignment vertical="center"/>
    </xf>
    <xf numFmtId="0" fontId="87" fillId="3" borderId="0" xfId="1" applyFont="1" applyFill="1" applyBorder="1" applyAlignment="1">
      <alignment horizontal="center" vertical="top"/>
    </xf>
    <xf numFmtId="0" fontId="86" fillId="3" borderId="0" xfId="1" applyFont="1" applyFill="1" applyBorder="1" applyAlignment="1">
      <alignment horizontal="right" vertical="top" wrapText="1"/>
    </xf>
    <xf numFmtId="2" fontId="121" fillId="0" borderId="0" xfId="0" applyNumberFormat="1" applyFont="1" applyAlignment="1">
      <alignment vertical="center"/>
    </xf>
    <xf numFmtId="0" fontId="105" fillId="0" borderId="0" xfId="0" applyFont="1" applyBorder="1" applyAlignment="1">
      <alignment vertical="top" wrapText="1"/>
    </xf>
    <xf numFmtId="0" fontId="71" fillId="0" borderId="0" xfId="0" applyFont="1" applyBorder="1" applyAlignment="1">
      <alignment vertical="center"/>
    </xf>
    <xf numFmtId="2" fontId="122" fillId="0" borderId="0" xfId="0" applyNumberFormat="1" applyFont="1" applyBorder="1" applyAlignment="1">
      <alignment vertical="top"/>
    </xf>
    <xf numFmtId="0" fontId="86" fillId="14" borderId="81" xfId="0" applyFont="1" applyFill="1" applyBorder="1" applyAlignment="1">
      <alignment horizontal="left" vertical="center" wrapText="1"/>
    </xf>
    <xf numFmtId="0" fontId="87" fillId="14" borderId="45" xfId="0" applyFont="1" applyFill="1" applyBorder="1" applyAlignment="1">
      <alignment horizontal="left" vertical="center" wrapText="1"/>
    </xf>
    <xf numFmtId="0" fontId="53" fillId="14" borderId="45" xfId="0" applyFont="1" applyFill="1" applyBorder="1" applyAlignment="1">
      <alignment vertical="center" wrapText="1"/>
    </xf>
    <xf numFmtId="164" fontId="29" fillId="14" borderId="72" xfId="0" applyNumberFormat="1" applyFont="1" applyFill="1" applyBorder="1" applyAlignment="1">
      <alignment vertical="center"/>
    </xf>
    <xf numFmtId="0" fontId="86" fillId="15" borderId="81" xfId="0" applyFont="1" applyFill="1" applyBorder="1" applyAlignment="1">
      <alignment horizontal="left" vertical="center" wrapText="1"/>
    </xf>
    <xf numFmtId="0" fontId="87" fillId="15" borderId="45" xfId="0" applyFont="1" applyFill="1" applyBorder="1" applyAlignment="1">
      <alignment horizontal="left" vertical="center" wrapText="1"/>
    </xf>
    <xf numFmtId="0" fontId="53" fillId="15" borderId="45" xfId="0" applyFont="1" applyFill="1" applyBorder="1" applyAlignment="1">
      <alignment vertical="center" wrapText="1"/>
    </xf>
    <xf numFmtId="164" fontId="29" fillId="15" borderId="72" xfId="0" applyNumberFormat="1" applyFont="1" applyFill="1" applyBorder="1" applyAlignment="1">
      <alignment vertical="center"/>
    </xf>
    <xf numFmtId="49" fontId="124" fillId="0" borderId="0" xfId="0" applyNumberFormat="1" applyFont="1" applyAlignment="1">
      <alignment horizontal="right" vertical="center"/>
    </xf>
    <xf numFmtId="0" fontId="111" fillId="0" borderId="0" xfId="0" applyFont="1" applyAlignment="1">
      <alignment vertical="center" wrapText="1"/>
    </xf>
    <xf numFmtId="164" fontId="79" fillId="2" borderId="52" xfId="0" applyNumberFormat="1" applyFont="1" applyFill="1" applyBorder="1" applyAlignment="1">
      <alignment horizontal="right" vertical="center" wrapText="1"/>
    </xf>
    <xf numFmtId="164" fontId="7" fillId="2" borderId="10" xfId="0" applyNumberFormat="1" applyFont="1" applyFill="1" applyBorder="1" applyAlignment="1">
      <alignment horizontal="left" vertical="center" wrapText="1"/>
    </xf>
    <xf numFmtId="0" fontId="105" fillId="4" borderId="49" xfId="0" applyFont="1" applyFill="1" applyBorder="1" applyAlignment="1">
      <alignment vertical="center"/>
    </xf>
    <xf numFmtId="0" fontId="105" fillId="4" borderId="50" xfId="0" applyFont="1" applyFill="1" applyBorder="1" applyAlignment="1">
      <alignment vertical="center"/>
    </xf>
    <xf numFmtId="0" fontId="105" fillId="4" borderId="45" xfId="0" applyFont="1" applyFill="1" applyBorder="1" applyAlignment="1">
      <alignment vertical="center"/>
    </xf>
    <xf numFmtId="164" fontId="105" fillId="4" borderId="50" xfId="0" applyNumberFormat="1" applyFont="1" applyFill="1" applyBorder="1" applyAlignment="1">
      <alignment horizontal="right" vertical="center"/>
    </xf>
    <xf numFmtId="0" fontId="111" fillId="4" borderId="7" xfId="0" applyFont="1" applyFill="1" applyBorder="1" applyAlignment="1">
      <alignment vertical="center" wrapText="1"/>
    </xf>
    <xf numFmtId="0" fontId="105" fillId="4" borderId="44" xfId="0" applyFont="1" applyFill="1" applyBorder="1" applyAlignment="1">
      <alignment vertical="center"/>
    </xf>
    <xf numFmtId="164" fontId="105" fillId="4" borderId="45" xfId="0" applyNumberFormat="1" applyFont="1" applyFill="1" applyBorder="1" applyAlignment="1">
      <alignment horizontal="right" vertical="center"/>
    </xf>
    <xf numFmtId="0" fontId="111" fillId="4" borderId="6" xfId="0" applyFont="1" applyFill="1" applyBorder="1" applyAlignment="1">
      <alignment vertical="center" wrapText="1"/>
    </xf>
    <xf numFmtId="0" fontId="116" fillId="4" borderId="6" xfId="0" applyFont="1" applyFill="1" applyBorder="1" applyAlignment="1">
      <alignment vertical="center" wrapText="1"/>
    </xf>
    <xf numFmtId="164" fontId="86" fillId="4" borderId="45" xfId="0" applyNumberFormat="1" applyFont="1" applyFill="1" applyBorder="1" applyAlignment="1">
      <alignment horizontal="right" vertical="center"/>
    </xf>
    <xf numFmtId="0" fontId="6" fillId="4" borderId="6" xfId="0" applyFont="1" applyFill="1" applyBorder="1" applyAlignment="1">
      <alignment vertical="center" wrapText="1"/>
    </xf>
    <xf numFmtId="0" fontId="105" fillId="4" borderId="46" xfId="0" applyFont="1" applyFill="1" applyBorder="1" applyAlignment="1">
      <alignment vertical="center"/>
    </xf>
    <xf numFmtId="0" fontId="105" fillId="4" borderId="47" xfId="0" applyFont="1" applyFill="1" applyBorder="1" applyAlignment="1">
      <alignment vertical="center"/>
    </xf>
    <xf numFmtId="164" fontId="105" fillId="4" borderId="47" xfId="0" applyNumberFormat="1" applyFont="1" applyFill="1" applyBorder="1" applyAlignment="1">
      <alignment horizontal="right" vertical="center"/>
    </xf>
    <xf numFmtId="0" fontId="111" fillId="4" borderId="48" xfId="0" applyFont="1" applyFill="1" applyBorder="1" applyAlignment="1">
      <alignment vertical="center" wrapText="1"/>
    </xf>
    <xf numFmtId="0" fontId="106" fillId="16" borderId="51" xfId="0" applyFont="1" applyFill="1" applyBorder="1" applyAlignment="1">
      <alignment vertical="center"/>
    </xf>
    <xf numFmtId="164" fontId="106" fillId="16" borderId="52" xfId="0" applyNumberFormat="1" applyFont="1" applyFill="1" applyBorder="1" applyAlignment="1">
      <alignment horizontal="right" vertical="center"/>
    </xf>
    <xf numFmtId="0" fontId="7" fillId="16" borderId="10" xfId="0" applyFont="1" applyFill="1" applyBorder="1" applyAlignment="1">
      <alignment vertical="center" wrapText="1"/>
    </xf>
    <xf numFmtId="0" fontId="32" fillId="0" borderId="0" xfId="0" applyFont="1" applyAlignment="1">
      <alignment vertical="center"/>
    </xf>
    <xf numFmtId="0" fontId="106" fillId="17" borderId="99" xfId="0" applyFont="1" applyFill="1" applyBorder="1" applyAlignment="1">
      <alignment vertical="center"/>
    </xf>
    <xf numFmtId="164" fontId="106" fillId="17" borderId="100" xfId="0" applyNumberFormat="1" applyFont="1" applyFill="1" applyBorder="1" applyAlignment="1">
      <alignment horizontal="right" vertical="center"/>
    </xf>
    <xf numFmtId="0" fontId="7" fillId="17" borderId="101" xfId="0" applyFont="1" applyFill="1" applyBorder="1" applyAlignment="1">
      <alignment vertical="center" wrapText="1"/>
    </xf>
    <xf numFmtId="0" fontId="125" fillId="4" borderId="11" xfId="0" applyFont="1" applyFill="1" applyBorder="1" applyAlignment="1">
      <alignment vertical="center"/>
    </xf>
    <xf numFmtId="164" fontId="125" fillId="4" borderId="11" xfId="0" applyNumberFormat="1" applyFont="1" applyFill="1" applyBorder="1" applyAlignment="1">
      <alignment horizontal="right" vertical="center"/>
    </xf>
    <xf numFmtId="164" fontId="126" fillId="4" borderId="11" xfId="0" applyNumberFormat="1" applyFont="1" applyFill="1" applyBorder="1" applyAlignment="1">
      <alignment horizontal="right" vertical="center"/>
    </xf>
    <xf numFmtId="0" fontId="7" fillId="4" borderId="11" xfId="0" applyFont="1" applyFill="1" applyBorder="1" applyAlignment="1">
      <alignment vertical="center" wrapText="1"/>
    </xf>
    <xf numFmtId="0" fontId="125" fillId="4" borderId="0" xfId="0" applyFont="1" applyFill="1" applyBorder="1" applyAlignment="1">
      <alignment vertical="center"/>
    </xf>
    <xf numFmtId="164" fontId="125" fillId="4" borderId="0" xfId="0" applyNumberFormat="1" applyFont="1" applyFill="1" applyBorder="1" applyAlignment="1">
      <alignment horizontal="right" vertical="center"/>
    </xf>
    <xf numFmtId="164" fontId="126" fillId="4" borderId="0" xfId="0" applyNumberFormat="1" applyFont="1" applyFill="1" applyBorder="1" applyAlignment="1">
      <alignment horizontal="right" vertical="center"/>
    </xf>
    <xf numFmtId="0" fontId="7" fillId="4" borderId="0" xfId="0" applyFont="1" applyFill="1" applyBorder="1" applyAlignment="1">
      <alignment vertical="center" wrapText="1"/>
    </xf>
    <xf numFmtId="0" fontId="125" fillId="4" borderId="0" xfId="0" applyFont="1" applyFill="1" applyBorder="1" applyAlignment="1">
      <alignment horizontal="left" vertical="center" wrapText="1"/>
    </xf>
    <xf numFmtId="164" fontId="86" fillId="4" borderId="47" xfId="0" applyNumberFormat="1" applyFont="1" applyFill="1" applyBorder="1" applyAlignment="1">
      <alignment horizontal="right" vertical="center"/>
    </xf>
    <xf numFmtId="0" fontId="6" fillId="4" borderId="48" xfId="0" applyFont="1" applyFill="1" applyBorder="1" applyAlignment="1">
      <alignment vertical="center" wrapText="1"/>
    </xf>
    <xf numFmtId="0" fontId="106" fillId="16" borderId="52" xfId="0" applyFont="1" applyFill="1" applyBorder="1" applyAlignment="1">
      <alignment vertical="center"/>
    </xf>
    <xf numFmtId="0" fontId="98" fillId="16" borderId="10" xfId="0" applyFont="1" applyFill="1" applyBorder="1" applyAlignment="1">
      <alignment vertical="center" wrapText="1"/>
    </xf>
    <xf numFmtId="164" fontId="86" fillId="4" borderId="50" xfId="0" applyNumberFormat="1" applyFont="1" applyFill="1" applyBorder="1" applyAlignment="1">
      <alignment horizontal="right" vertical="center"/>
    </xf>
    <xf numFmtId="0" fontId="116" fillId="4" borderId="7" xfId="0" applyFont="1" applyFill="1" applyBorder="1" applyAlignment="1">
      <alignment vertical="center" wrapText="1"/>
    </xf>
    <xf numFmtId="0" fontId="105" fillId="14" borderId="53" xfId="0" applyFont="1" applyFill="1" applyBorder="1" applyAlignment="1">
      <alignment vertical="center"/>
    </xf>
    <xf numFmtId="0" fontId="105" fillId="14" borderId="54" xfId="0" applyFont="1" applyFill="1" applyBorder="1" applyAlignment="1">
      <alignment vertical="center"/>
    </xf>
    <xf numFmtId="164" fontId="105" fillId="14" borderId="54" xfId="0" applyNumberFormat="1" applyFont="1" applyFill="1" applyBorder="1" applyAlignment="1">
      <alignment horizontal="right" vertical="center"/>
    </xf>
    <xf numFmtId="164" fontId="105" fillId="14" borderId="102" xfId="0" applyNumberFormat="1" applyFont="1" applyFill="1" applyBorder="1" applyAlignment="1">
      <alignment horizontal="right" vertical="center"/>
    </xf>
    <xf numFmtId="0" fontId="6" fillId="18" borderId="48" xfId="2" applyFont="1" applyFill="1" applyBorder="1" applyAlignment="1">
      <alignment vertical="center" wrapText="1"/>
    </xf>
    <xf numFmtId="0" fontId="105" fillId="4" borderId="53" xfId="0" applyFont="1" applyFill="1" applyBorder="1" applyAlignment="1">
      <alignment vertical="center"/>
    </xf>
    <xf numFmtId="0" fontId="105" fillId="4" borderId="54" xfId="0" applyFont="1" applyFill="1" applyBorder="1" applyAlignment="1">
      <alignment vertical="center"/>
    </xf>
    <xf numFmtId="164" fontId="105" fillId="4" borderId="54" xfId="0" applyNumberFormat="1" applyFont="1" applyFill="1" applyBorder="1" applyAlignment="1">
      <alignment horizontal="right" vertical="center"/>
    </xf>
    <xf numFmtId="164" fontId="86" fillId="4" borderId="54" xfId="0" applyNumberFormat="1" applyFont="1" applyFill="1" applyBorder="1" applyAlignment="1">
      <alignment horizontal="right" vertical="center"/>
    </xf>
    <xf numFmtId="0" fontId="6" fillId="4" borderId="8" xfId="0" applyFont="1" applyFill="1" applyBorder="1" applyAlignment="1">
      <alignment vertical="center" wrapText="1"/>
    </xf>
    <xf numFmtId="0" fontId="105" fillId="14" borderId="49" xfId="0" applyFont="1" applyFill="1" applyBorder="1" applyAlignment="1">
      <alignment vertical="center"/>
    </xf>
    <xf numFmtId="0" fontId="105" fillId="14" borderId="50" xfId="0" applyFont="1" applyFill="1" applyBorder="1" applyAlignment="1">
      <alignment vertical="center"/>
    </xf>
    <xf numFmtId="164" fontId="105" fillId="14" borderId="50" xfId="0" applyNumberFormat="1" applyFont="1" applyFill="1" applyBorder="1" applyAlignment="1">
      <alignment horizontal="right" vertical="center"/>
    </xf>
    <xf numFmtId="164" fontId="105" fillId="14" borderId="76" xfId="0" applyNumberFormat="1" applyFont="1" applyFill="1" applyBorder="1" applyAlignment="1">
      <alignment horizontal="right" vertical="center"/>
    </xf>
    <xf numFmtId="0" fontId="18" fillId="18" borderId="6" xfId="2" applyFont="1" applyFill="1" applyBorder="1" applyAlignment="1">
      <alignment vertical="center" wrapText="1"/>
    </xf>
    <xf numFmtId="0" fontId="105" fillId="14" borderId="46" xfId="0" applyFont="1" applyFill="1" applyBorder="1" applyAlignment="1">
      <alignment vertical="center"/>
    </xf>
    <xf numFmtId="0" fontId="105" fillId="14" borderId="47" xfId="0" applyFont="1" applyFill="1" applyBorder="1" applyAlignment="1">
      <alignment vertical="center"/>
    </xf>
    <xf numFmtId="164" fontId="105" fillId="14" borderId="47" xfId="0" applyNumberFormat="1" applyFont="1" applyFill="1" applyBorder="1" applyAlignment="1">
      <alignment horizontal="right" vertical="center"/>
    </xf>
    <xf numFmtId="164" fontId="86" fillId="14" borderId="95" xfId="0" applyNumberFormat="1" applyFont="1" applyFill="1" applyBorder="1" applyAlignment="1">
      <alignment horizontal="right" vertical="center"/>
    </xf>
    <xf numFmtId="0" fontId="105" fillId="14" borderId="44" xfId="0" applyFont="1" applyFill="1" applyBorder="1" applyAlignment="1">
      <alignment vertical="center"/>
    </xf>
    <xf numFmtId="0" fontId="105" fillId="14" borderId="45" xfId="0" applyFont="1" applyFill="1" applyBorder="1" applyAlignment="1">
      <alignment vertical="center"/>
    </xf>
    <xf numFmtId="164" fontId="105" fillId="14" borderId="45" xfId="0" applyNumberFormat="1" applyFont="1" applyFill="1" applyBorder="1" applyAlignment="1">
      <alignment horizontal="right" vertical="center"/>
    </xf>
    <xf numFmtId="164" fontId="105" fillId="14" borderId="70" xfId="0" applyNumberFormat="1" applyFont="1" applyFill="1" applyBorder="1" applyAlignment="1">
      <alignment horizontal="right" vertical="center"/>
    </xf>
    <xf numFmtId="0" fontId="105" fillId="14" borderId="92" xfId="0" applyFont="1" applyFill="1" applyBorder="1" applyAlignment="1">
      <alignment vertical="center"/>
    </xf>
    <xf numFmtId="0" fontId="105" fillId="14" borderId="93" xfId="0" applyFont="1" applyFill="1" applyBorder="1" applyAlignment="1">
      <alignment vertical="center"/>
    </xf>
    <xf numFmtId="164" fontId="105" fillId="14" borderId="93" xfId="0" applyNumberFormat="1" applyFont="1" applyFill="1" applyBorder="1" applyAlignment="1">
      <alignment horizontal="right" vertical="center"/>
    </xf>
    <xf numFmtId="164" fontId="86" fillId="14" borderId="96" xfId="0" applyNumberFormat="1" applyFont="1" applyFill="1" applyBorder="1" applyAlignment="1">
      <alignment horizontal="right" vertical="center"/>
    </xf>
    <xf numFmtId="0" fontId="6" fillId="18" borderId="103" xfId="2" applyFont="1" applyFill="1" applyBorder="1" applyAlignment="1">
      <alignment vertical="center" wrapText="1"/>
    </xf>
    <xf numFmtId="0" fontId="105" fillId="4" borderId="50" xfId="0" applyFont="1" applyFill="1" applyBorder="1" applyAlignment="1">
      <alignment vertical="center" wrapText="1"/>
    </xf>
    <xf numFmtId="0" fontId="6" fillId="3" borderId="7" xfId="2" applyFont="1" applyFill="1" applyBorder="1" applyAlignment="1">
      <alignment horizontal="left" vertical="center" wrapText="1"/>
    </xf>
    <xf numFmtId="0" fontId="6" fillId="18" borderId="48" xfId="2" applyFont="1" applyFill="1" applyBorder="1" applyAlignment="1">
      <alignment horizontal="left" vertical="center" wrapText="1"/>
    </xf>
    <xf numFmtId="0" fontId="106" fillId="17" borderId="51" xfId="0" applyFont="1" applyFill="1" applyBorder="1" applyAlignment="1">
      <alignment vertical="center"/>
    </xf>
    <xf numFmtId="164" fontId="106" fillId="17" borderId="52" xfId="0" applyNumberFormat="1" applyFont="1" applyFill="1" applyBorder="1" applyAlignment="1">
      <alignment horizontal="right" vertical="center"/>
    </xf>
    <xf numFmtId="0" fontId="7" fillId="17" borderId="10" xfId="0" applyFont="1" applyFill="1" applyBorder="1" applyAlignment="1">
      <alignment vertical="center" wrapText="1"/>
    </xf>
    <xf numFmtId="164" fontId="86" fillId="14" borderId="102" xfId="0" applyNumberFormat="1" applyFont="1" applyFill="1" applyBorder="1" applyAlignment="1">
      <alignment horizontal="right" vertical="center"/>
    </xf>
    <xf numFmtId="0" fontId="6" fillId="4" borderId="7" xfId="0" applyFont="1" applyFill="1" applyBorder="1" applyAlignment="1">
      <alignment vertical="center" wrapText="1"/>
    </xf>
    <xf numFmtId="0" fontId="111" fillId="17" borderId="48" xfId="0" applyFont="1" applyFill="1" applyBorder="1" applyAlignment="1">
      <alignment vertical="center" wrapText="1"/>
    </xf>
    <xf numFmtId="0" fontId="116" fillId="14" borderId="103" xfId="0" applyFont="1" applyFill="1" applyBorder="1" applyAlignment="1">
      <alignment vertical="center" wrapText="1"/>
    </xf>
    <xf numFmtId="0" fontId="115" fillId="16" borderId="10" xfId="0" applyFont="1" applyFill="1" applyBorder="1" applyAlignment="1">
      <alignment vertical="center" wrapText="1"/>
    </xf>
    <xf numFmtId="0" fontId="128" fillId="4" borderId="44" xfId="1" applyFont="1" applyFill="1" applyBorder="1" applyAlignment="1">
      <alignment vertical="center"/>
    </xf>
    <xf numFmtId="0" fontId="128" fillId="4" borderId="45" xfId="1" applyFont="1" applyFill="1" applyBorder="1" applyAlignment="1">
      <alignment vertical="center"/>
    </xf>
    <xf numFmtId="164" fontId="128" fillId="4" borderId="45" xfId="1" applyNumberFormat="1" applyFont="1" applyFill="1" applyBorder="1" applyAlignment="1">
      <alignment horizontal="right" vertical="center"/>
    </xf>
    <xf numFmtId="0" fontId="82" fillId="0" borderId="0" xfId="1" applyFont="1" applyAlignment="1">
      <alignment vertical="center"/>
    </xf>
    <xf numFmtId="164" fontId="86" fillId="4" borderId="45" xfId="1" applyNumberFormat="1" applyFont="1" applyFill="1" applyBorder="1" applyAlignment="1">
      <alignment horizontal="right" vertical="center"/>
    </xf>
    <xf numFmtId="0" fontId="128" fillId="4" borderId="46" xfId="1" applyFont="1" applyFill="1" applyBorder="1" applyAlignment="1">
      <alignment vertical="center"/>
    </xf>
    <xf numFmtId="0" fontId="128" fillId="4" borderId="47" xfId="1" applyFont="1" applyFill="1" applyBorder="1" applyAlignment="1">
      <alignment vertical="center"/>
    </xf>
    <xf numFmtId="164" fontId="128" fillId="4" borderId="47" xfId="1" applyNumberFormat="1" applyFont="1" applyFill="1" applyBorder="1" applyAlignment="1">
      <alignment horizontal="right" vertical="center"/>
    </xf>
    <xf numFmtId="0" fontId="129" fillId="19" borderId="51" xfId="1" applyFont="1" applyFill="1" applyBorder="1" applyAlignment="1">
      <alignment vertical="center"/>
    </xf>
    <xf numFmtId="0" fontId="129" fillId="19" borderId="52" xfId="1" applyFont="1" applyFill="1" applyBorder="1" applyAlignment="1">
      <alignment vertical="center"/>
    </xf>
    <xf numFmtId="164" fontId="129" fillId="19" borderId="52" xfId="1" applyNumberFormat="1" applyFont="1" applyFill="1" applyBorder="1" applyAlignment="1">
      <alignment horizontal="right" vertical="center"/>
    </xf>
    <xf numFmtId="0" fontId="98" fillId="19" borderId="10" xfId="0" applyFont="1" applyFill="1" applyBorder="1" applyAlignment="1">
      <alignment vertical="center" wrapText="1"/>
    </xf>
    <xf numFmtId="0" fontId="130" fillId="0" borderId="0" xfId="1" applyFont="1" applyAlignment="1">
      <alignment vertical="center"/>
    </xf>
    <xf numFmtId="0" fontId="130" fillId="0" borderId="0" xfId="1" applyFont="1"/>
    <xf numFmtId="0" fontId="128" fillId="4" borderId="49" xfId="1" applyFont="1" applyFill="1" applyBorder="1" applyAlignment="1">
      <alignment vertical="center"/>
    </xf>
    <xf numFmtId="0" fontId="128" fillId="4" borderId="50" xfId="1" applyFont="1" applyFill="1" applyBorder="1" applyAlignment="1">
      <alignment vertical="center"/>
    </xf>
    <xf numFmtId="164" fontId="128" fillId="4" borderId="50" xfId="1" applyNumberFormat="1" applyFont="1" applyFill="1" applyBorder="1" applyAlignment="1">
      <alignment horizontal="right" vertical="center"/>
    </xf>
    <xf numFmtId="164" fontId="86" fillId="4" borderId="50" xfId="1" applyNumberFormat="1" applyFont="1" applyFill="1" applyBorder="1" applyAlignment="1">
      <alignment horizontal="right" vertical="center"/>
    </xf>
    <xf numFmtId="0" fontId="106" fillId="19" borderId="51" xfId="0" applyFont="1" applyFill="1" applyBorder="1" applyAlignment="1">
      <alignment vertical="center"/>
    </xf>
    <xf numFmtId="0" fontId="106" fillId="19" borderId="52" xfId="0" applyFont="1" applyFill="1" applyBorder="1" applyAlignment="1">
      <alignment vertical="center"/>
    </xf>
    <xf numFmtId="164" fontId="106" fillId="19" borderId="52" xfId="0" applyNumberFormat="1" applyFont="1" applyFill="1" applyBorder="1" applyAlignment="1">
      <alignment horizontal="right" vertical="center"/>
    </xf>
    <xf numFmtId="0" fontId="116" fillId="4" borderId="8" xfId="0" applyFont="1" applyFill="1" applyBorder="1" applyAlignment="1">
      <alignment vertical="center" wrapText="1"/>
    </xf>
    <xf numFmtId="0" fontId="0" fillId="0" borderId="0" xfId="0" applyFont="1" applyAlignment="1">
      <alignment vertical="center"/>
    </xf>
    <xf numFmtId="0" fontId="0" fillId="0" borderId="0" xfId="0" applyFont="1"/>
    <xf numFmtId="0" fontId="86" fillId="4" borderId="44" xfId="0" applyFont="1" applyFill="1" applyBorder="1" applyAlignment="1">
      <alignment vertical="center"/>
    </xf>
    <xf numFmtId="0" fontId="86" fillId="4" borderId="45" xfId="0" applyFont="1" applyFill="1" applyBorder="1" applyAlignment="1">
      <alignment vertical="center"/>
    </xf>
    <xf numFmtId="0" fontId="18" fillId="18" borderId="6" xfId="2" applyFont="1" applyFill="1" applyBorder="1" applyAlignment="1">
      <alignment horizontal="left" vertical="center" wrapText="1"/>
    </xf>
    <xf numFmtId="164" fontId="105" fillId="14" borderId="95" xfId="0" applyNumberFormat="1" applyFont="1" applyFill="1" applyBorder="1" applyAlignment="1">
      <alignment horizontal="right" vertical="center"/>
    </xf>
    <xf numFmtId="0" fontId="18" fillId="18" borderId="48" xfId="2" applyFont="1" applyFill="1" applyBorder="1" applyAlignment="1">
      <alignment horizontal="left" vertical="center" wrapText="1"/>
    </xf>
    <xf numFmtId="164" fontId="86" fillId="4" borderId="70" xfId="0" applyNumberFormat="1" applyFont="1" applyFill="1" applyBorder="1" applyAlignment="1">
      <alignment horizontal="right" vertical="center"/>
    </xf>
    <xf numFmtId="0" fontId="30" fillId="0" borderId="0" xfId="0" applyFont="1" applyAlignment="1">
      <alignment vertical="center"/>
    </xf>
    <xf numFmtId="164" fontId="105" fillId="4" borderId="70" xfId="0" applyNumberFormat="1" applyFont="1" applyFill="1" applyBorder="1" applyAlignment="1">
      <alignment horizontal="right" vertical="center"/>
    </xf>
    <xf numFmtId="0" fontId="6" fillId="18" borderId="8" xfId="2" applyFont="1" applyFill="1" applyBorder="1" applyAlignment="1">
      <alignment horizontal="left" vertical="center" wrapText="1"/>
    </xf>
    <xf numFmtId="0" fontId="107" fillId="19" borderId="10" xfId="0" applyFont="1" applyFill="1" applyBorder="1"/>
    <xf numFmtId="49" fontId="6" fillId="18" borderId="6" xfId="2" applyNumberFormat="1" applyFont="1" applyFill="1" applyBorder="1" applyAlignment="1">
      <alignment horizontal="left" vertical="center" wrapText="1"/>
    </xf>
    <xf numFmtId="0" fontId="6" fillId="18" borderId="6" xfId="2" applyFont="1" applyFill="1" applyBorder="1" applyAlignment="1">
      <alignment horizontal="left" vertical="center" wrapText="1"/>
    </xf>
    <xf numFmtId="0" fontId="111" fillId="4" borderId="8" xfId="0" applyFont="1" applyFill="1" applyBorder="1" applyAlignment="1">
      <alignment vertical="center" wrapText="1"/>
    </xf>
    <xf numFmtId="164" fontId="105" fillId="14" borderId="96" xfId="0" applyNumberFormat="1" applyFont="1" applyFill="1" applyBorder="1" applyAlignment="1">
      <alignment horizontal="right" vertical="center"/>
    </xf>
    <xf numFmtId="49" fontId="6" fillId="18" borderId="103" xfId="2" applyNumberFormat="1" applyFont="1" applyFill="1" applyBorder="1" applyAlignment="1">
      <alignment horizontal="left" vertical="center" wrapText="1"/>
    </xf>
    <xf numFmtId="0" fontId="105" fillId="4" borderId="54" xfId="0" applyFont="1" applyFill="1" applyBorder="1" applyAlignment="1">
      <alignment vertical="center" wrapText="1"/>
    </xf>
    <xf numFmtId="0" fontId="116" fillId="4" borderId="48" xfId="0" applyFont="1" applyFill="1" applyBorder="1" applyAlignment="1">
      <alignment vertical="center" wrapText="1"/>
    </xf>
    <xf numFmtId="0" fontId="6" fillId="3" borderId="6" xfId="2" applyFont="1" applyFill="1" applyBorder="1" applyAlignment="1">
      <alignment vertical="top" wrapText="1"/>
    </xf>
    <xf numFmtId="0" fontId="6" fillId="3" borderId="6" xfId="2" applyFont="1" applyFill="1" applyBorder="1" applyAlignment="1">
      <alignment horizontal="left" vertical="center" wrapText="1"/>
    </xf>
    <xf numFmtId="0" fontId="7" fillId="20" borderId="10" xfId="2" applyFont="1" applyFill="1" applyBorder="1" applyAlignment="1">
      <alignment horizontal="left" vertical="center" wrapText="1"/>
    </xf>
    <xf numFmtId="164" fontId="7" fillId="4" borderId="11" xfId="0" applyNumberFormat="1" applyFont="1" applyFill="1" applyBorder="1" applyAlignment="1">
      <alignment vertical="center" wrapText="1"/>
    </xf>
    <xf numFmtId="0" fontId="111" fillId="14" borderId="6" xfId="0" applyFont="1" applyFill="1" applyBorder="1" applyAlignment="1">
      <alignment vertical="center" wrapText="1"/>
    </xf>
    <xf numFmtId="0" fontId="86" fillId="14" borderId="46" xfId="0" applyFont="1" applyFill="1" applyBorder="1" applyAlignment="1">
      <alignment vertical="center"/>
    </xf>
    <xf numFmtId="0" fontId="86" fillId="14" borderId="47" xfId="0" applyFont="1" applyFill="1" applyBorder="1" applyAlignment="1">
      <alignment vertical="center"/>
    </xf>
    <xf numFmtId="164" fontId="86" fillId="14" borderId="47" xfId="0" applyNumberFormat="1" applyFont="1" applyFill="1" applyBorder="1" applyAlignment="1">
      <alignment horizontal="right" vertical="center"/>
    </xf>
    <xf numFmtId="0" fontId="6" fillId="14" borderId="48" xfId="0" applyFont="1" applyFill="1" applyBorder="1" applyAlignment="1">
      <alignment vertical="center" wrapText="1"/>
    </xf>
    <xf numFmtId="0" fontId="6" fillId="3" borderId="8" xfId="2" applyFont="1" applyFill="1" applyBorder="1" applyAlignment="1">
      <alignment horizontal="left" vertical="center" wrapText="1"/>
    </xf>
    <xf numFmtId="164" fontId="0" fillId="0" borderId="0" xfId="0" applyNumberFormat="1" applyAlignment="1">
      <alignment vertical="center"/>
    </xf>
    <xf numFmtId="0" fontId="17" fillId="21" borderId="10" xfId="2" applyFont="1" applyFill="1" applyBorder="1" applyAlignment="1">
      <alignment horizontal="left" vertical="center" wrapText="1"/>
    </xf>
    <xf numFmtId="0" fontId="86" fillId="4" borderId="49" xfId="0" applyFont="1" applyFill="1" applyBorder="1" applyAlignment="1">
      <alignment vertical="center"/>
    </xf>
    <xf numFmtId="0" fontId="86" fillId="4" borderId="50" xfId="0" applyFont="1" applyFill="1" applyBorder="1" applyAlignment="1">
      <alignment vertical="center"/>
    </xf>
    <xf numFmtId="0" fontId="105" fillId="17" borderId="49" xfId="0" applyFont="1" applyFill="1" applyBorder="1" applyAlignment="1">
      <alignment vertical="center"/>
    </xf>
    <xf numFmtId="0" fontId="105" fillId="17" borderId="50" xfId="0" applyFont="1" applyFill="1" applyBorder="1" applyAlignment="1">
      <alignment vertical="center"/>
    </xf>
    <xf numFmtId="164" fontId="105" fillId="17" borderId="50" xfId="0" applyNumberFormat="1" applyFont="1" applyFill="1" applyBorder="1" applyAlignment="1">
      <alignment horizontal="right" vertical="center"/>
    </xf>
    <xf numFmtId="164" fontId="86" fillId="17" borderId="50" xfId="0" applyNumberFormat="1" applyFont="1" applyFill="1" applyBorder="1" applyAlignment="1">
      <alignment horizontal="right" vertical="center"/>
    </xf>
    <xf numFmtId="0" fontId="6" fillId="17" borderId="7" xfId="0" applyFont="1" applyFill="1" applyBorder="1" applyAlignment="1">
      <alignment vertical="center" wrapText="1"/>
    </xf>
    <xf numFmtId="0" fontId="105" fillId="17" borderId="46" xfId="0" applyFont="1" applyFill="1" applyBorder="1" applyAlignment="1">
      <alignment vertical="center"/>
    </xf>
    <xf numFmtId="0" fontId="105" fillId="17" borderId="47" xfId="0" applyFont="1" applyFill="1" applyBorder="1" applyAlignment="1">
      <alignment vertical="center"/>
    </xf>
    <xf numFmtId="164" fontId="105" fillId="17" borderId="47" xfId="0" applyNumberFormat="1" applyFont="1" applyFill="1" applyBorder="1" applyAlignment="1">
      <alignment horizontal="right" vertical="center"/>
    </xf>
    <xf numFmtId="164" fontId="86" fillId="17" borderId="47" xfId="0" applyNumberFormat="1" applyFont="1" applyFill="1" applyBorder="1" applyAlignment="1">
      <alignment horizontal="right" vertical="center"/>
    </xf>
    <xf numFmtId="0" fontId="6" fillId="17" borderId="48" xfId="0" applyFont="1" applyFill="1" applyBorder="1" applyAlignment="1">
      <alignment vertical="center" wrapText="1"/>
    </xf>
    <xf numFmtId="0" fontId="105" fillId="0" borderId="0" xfId="0" applyFont="1" applyAlignment="1">
      <alignment vertical="center"/>
    </xf>
    <xf numFmtId="0" fontId="105" fillId="0" borderId="0" xfId="0" applyFont="1" applyAlignment="1">
      <alignment horizontal="right" vertical="center"/>
    </xf>
    <xf numFmtId="164" fontId="67" fillId="22" borderId="52" xfId="0" applyNumberFormat="1" applyFont="1" applyFill="1" applyBorder="1" applyAlignment="1">
      <alignment horizontal="right" vertical="center" wrapText="1"/>
    </xf>
    <xf numFmtId="164" fontId="67" fillId="22" borderId="10" xfId="0" applyNumberFormat="1" applyFont="1" applyFill="1" applyBorder="1" applyAlignment="1">
      <alignment horizontal="right" vertical="center" wrapText="1"/>
    </xf>
    <xf numFmtId="0" fontId="111" fillId="4" borderId="0" xfId="0" applyFont="1" applyFill="1" applyBorder="1" applyAlignment="1">
      <alignment vertical="center" wrapText="1"/>
    </xf>
    <xf numFmtId="164" fontId="131" fillId="4" borderId="0" xfId="0" applyNumberFormat="1" applyFont="1" applyFill="1" applyBorder="1" applyAlignment="1">
      <alignment horizontal="right" vertical="center"/>
    </xf>
    <xf numFmtId="0" fontId="5" fillId="3" borderId="0" xfId="2" applyFont="1" applyFill="1" applyAlignment="1">
      <alignment vertical="center"/>
    </xf>
    <xf numFmtId="0" fontId="5" fillId="3" borderId="0" xfId="2" applyFont="1" applyFill="1" applyAlignment="1">
      <alignment horizontal="center" vertical="center"/>
    </xf>
    <xf numFmtId="0" fontId="5" fillId="3" borderId="0" xfId="2" applyFont="1" applyFill="1" applyAlignment="1">
      <alignment horizontal="justify" vertical="center" wrapText="1"/>
    </xf>
    <xf numFmtId="0" fontId="7" fillId="3" borderId="0" xfId="2" applyFont="1" applyFill="1" applyAlignment="1">
      <alignment horizontal="center" vertical="center"/>
    </xf>
    <xf numFmtId="49" fontId="7" fillId="3" borderId="0" xfId="2" applyNumberFormat="1" applyFont="1" applyFill="1" applyAlignment="1">
      <alignment vertical="center" wrapText="1"/>
    </xf>
    <xf numFmtId="0" fontId="14" fillId="3" borderId="0" xfId="2" applyFont="1" applyFill="1" applyAlignment="1">
      <alignment horizontal="center" vertical="center"/>
    </xf>
    <xf numFmtId="0" fontId="7" fillId="3" borderId="0" xfId="2" applyFont="1" applyFill="1" applyAlignment="1">
      <alignment horizontal="left" vertical="center" wrapText="1"/>
    </xf>
    <xf numFmtId="0" fontId="6" fillId="3" borderId="0" xfId="2" applyFont="1" applyFill="1" applyAlignment="1">
      <alignment horizontal="left" vertical="center" wrapText="1"/>
    </xf>
    <xf numFmtId="0" fontId="30" fillId="0" borderId="0" xfId="0" applyFont="1" applyBorder="1" applyAlignment="1">
      <alignment vertical="center"/>
    </xf>
    <xf numFmtId="164" fontId="22" fillId="3" borderId="104" xfId="2" applyNumberFormat="1" applyFont="1" applyFill="1" applyBorder="1" applyAlignment="1">
      <alignment vertical="center"/>
    </xf>
    <xf numFmtId="164" fontId="22" fillId="3" borderId="105" xfId="2" applyNumberFormat="1" applyFont="1" applyFill="1" applyBorder="1" applyAlignment="1">
      <alignment vertical="center"/>
    </xf>
    <xf numFmtId="164" fontId="22" fillId="3" borderId="106" xfId="2" applyNumberFormat="1" applyFont="1" applyFill="1" applyBorder="1" applyAlignment="1">
      <alignment vertical="center"/>
    </xf>
    <xf numFmtId="164" fontId="22" fillId="3" borderId="107" xfId="2" applyNumberFormat="1" applyFont="1" applyFill="1" applyBorder="1" applyAlignment="1">
      <alignment horizontal="right" vertical="center"/>
    </xf>
    <xf numFmtId="164" fontId="133" fillId="3" borderId="108" xfId="2" applyNumberFormat="1" applyFont="1" applyFill="1" applyBorder="1" applyAlignment="1">
      <alignment vertical="center"/>
    </xf>
    <xf numFmtId="164" fontId="133" fillId="3" borderId="0" xfId="2" applyNumberFormat="1" applyFont="1" applyFill="1" applyBorder="1" applyAlignment="1">
      <alignment vertical="center"/>
    </xf>
    <xf numFmtId="164" fontId="22" fillId="3" borderId="6" xfId="2" applyNumberFormat="1" applyFont="1" applyFill="1" applyBorder="1" applyAlignment="1">
      <alignment horizontal="right" vertical="center"/>
    </xf>
    <xf numFmtId="164" fontId="22" fillId="3" borderId="7" xfId="2" applyNumberFormat="1" applyFont="1" applyFill="1" applyBorder="1" applyAlignment="1">
      <alignment horizontal="right" vertical="center"/>
    </xf>
    <xf numFmtId="164" fontId="22" fillId="3" borderId="103" xfId="2" applyNumberFormat="1" applyFont="1" applyFill="1" applyBorder="1" applyAlignment="1">
      <alignment horizontal="right" vertical="center"/>
    </xf>
    <xf numFmtId="164" fontId="31" fillId="3" borderId="10" xfId="2" applyNumberFormat="1" applyFont="1" applyFill="1" applyBorder="1" applyAlignment="1">
      <alignment horizontal="right" vertical="center"/>
    </xf>
    <xf numFmtId="0" fontId="0" fillId="0" borderId="0" xfId="0" applyBorder="1" applyAlignment="1">
      <alignment vertical="center"/>
    </xf>
    <xf numFmtId="0" fontId="6" fillId="3" borderId="0" xfId="2" applyFont="1" applyFill="1" applyAlignment="1">
      <alignment horizontal="right" vertical="center" wrapText="1"/>
    </xf>
    <xf numFmtId="164" fontId="135" fillId="3" borderId="108" xfId="2" applyNumberFormat="1" applyFont="1" applyFill="1" applyBorder="1" applyAlignment="1">
      <alignment vertical="center"/>
    </xf>
    <xf numFmtId="164" fontId="135" fillId="3" borderId="0" xfId="2" applyNumberFormat="1" applyFont="1" applyFill="1" applyBorder="1" applyAlignment="1">
      <alignment vertical="center"/>
    </xf>
    <xf numFmtId="0" fontId="136" fillId="3" borderId="0" xfId="2" applyFont="1" applyFill="1" applyAlignment="1">
      <alignment vertical="center"/>
    </xf>
    <xf numFmtId="0" fontId="136" fillId="3" borderId="0" xfId="2" applyFont="1" applyFill="1" applyAlignment="1">
      <alignment horizontal="right" vertical="center"/>
    </xf>
    <xf numFmtId="0" fontId="137" fillId="3" borderId="0" xfId="2" applyFont="1" applyFill="1" applyBorder="1" applyAlignment="1">
      <alignment horizontal="center" vertical="center"/>
    </xf>
    <xf numFmtId="0" fontId="138" fillId="3" borderId="0" xfId="2" applyFont="1" applyFill="1" applyBorder="1" applyAlignment="1">
      <alignment horizontal="right" vertical="center" wrapText="1"/>
    </xf>
    <xf numFmtId="0" fontId="137" fillId="3" borderId="0" xfId="2" applyFont="1" applyFill="1" applyBorder="1" applyAlignment="1">
      <alignment horizontal="left" vertical="center"/>
    </xf>
    <xf numFmtId="0" fontId="138" fillId="3" borderId="0" xfId="2" applyFont="1" applyFill="1" applyBorder="1" applyAlignment="1">
      <alignment horizontal="right" vertical="center"/>
    </xf>
    <xf numFmtId="164" fontId="22" fillId="3" borderId="113" xfId="2" applyNumberFormat="1" applyFont="1" applyFill="1" applyBorder="1" applyAlignment="1">
      <alignment horizontal="right" vertical="center"/>
    </xf>
    <xf numFmtId="164" fontId="22" fillId="3" borderId="114" xfId="2" applyNumberFormat="1" applyFont="1" applyFill="1" applyBorder="1" applyAlignment="1">
      <alignment horizontal="right" vertical="center"/>
    </xf>
    <xf numFmtId="164" fontId="22" fillId="3" borderId="98" xfId="2" applyNumberFormat="1" applyFont="1" applyFill="1" applyBorder="1" applyAlignment="1">
      <alignment horizontal="right" vertical="center"/>
    </xf>
    <xf numFmtId="164" fontId="31" fillId="3" borderId="116" xfId="2" applyNumberFormat="1" applyFont="1" applyFill="1" applyBorder="1" applyAlignment="1">
      <alignment horizontal="right" vertical="center"/>
    </xf>
    <xf numFmtId="0" fontId="42" fillId="0" borderId="0" xfId="0" applyFont="1" applyFill="1" applyAlignment="1" applyProtection="1">
      <alignment horizontal="justify"/>
    </xf>
    <xf numFmtId="0" fontId="39" fillId="0" borderId="0" xfId="0" applyFont="1" applyFill="1" applyAlignment="1" applyProtection="1">
      <alignment horizontal="justify" vertical="center"/>
    </xf>
    <xf numFmtId="0" fontId="42" fillId="0" borderId="20" xfId="0" applyFont="1" applyFill="1" applyBorder="1" applyAlignment="1" applyProtection="1">
      <alignment horizontal="justify" vertical="center"/>
    </xf>
    <xf numFmtId="0" fontId="42" fillId="5" borderId="20" xfId="0" applyFont="1" applyFill="1" applyBorder="1" applyAlignment="1" applyProtection="1">
      <alignment horizontal="justify" vertical="center"/>
    </xf>
    <xf numFmtId="0" fontId="45" fillId="6" borderId="21" xfId="0" applyFont="1" applyFill="1" applyBorder="1" applyAlignment="1" applyProtection="1">
      <alignment horizontal="left" vertical="center" wrapText="1"/>
    </xf>
    <xf numFmtId="0" fontId="50" fillId="5" borderId="23" xfId="0" applyFont="1" applyFill="1" applyBorder="1" applyAlignment="1" applyProtection="1">
      <alignment horizontal="left" vertical="center" wrapText="1"/>
    </xf>
    <xf numFmtId="0" fontId="50" fillId="5" borderId="24" xfId="0" applyFont="1" applyFill="1" applyBorder="1" applyAlignment="1" applyProtection="1">
      <alignment horizontal="left" vertical="center" wrapText="1"/>
    </xf>
    <xf numFmtId="165" fontId="60" fillId="5" borderId="22" xfId="0" applyNumberFormat="1" applyFont="1" applyFill="1" applyBorder="1" applyAlignment="1" applyProtection="1">
      <alignment horizontal="center" vertical="center" wrapText="1"/>
    </xf>
    <xf numFmtId="165" fontId="60" fillId="5" borderId="0" xfId="0" applyNumberFormat="1" applyFont="1" applyFill="1" applyBorder="1" applyAlignment="1" applyProtection="1">
      <alignment horizontal="center" vertical="center" wrapText="1"/>
    </xf>
    <xf numFmtId="165" fontId="61" fillId="5" borderId="22" xfId="0" applyNumberFormat="1" applyFont="1" applyFill="1" applyBorder="1" applyAlignment="1" applyProtection="1">
      <alignment horizontal="center" vertical="center" wrapText="1"/>
    </xf>
    <xf numFmtId="165" fontId="61" fillId="5" borderId="0" xfId="0" applyNumberFormat="1" applyFont="1" applyFill="1" applyBorder="1" applyAlignment="1" applyProtection="1">
      <alignment horizontal="center" vertical="center" wrapText="1"/>
    </xf>
    <xf numFmtId="0" fontId="61" fillId="0" borderId="0" xfId="0" applyFont="1" applyFill="1" applyAlignment="1" applyProtection="1">
      <alignment horizontal="left" vertical="center"/>
    </xf>
    <xf numFmtId="0" fontId="50" fillId="6" borderId="21" xfId="0" applyFont="1" applyFill="1" applyBorder="1" applyAlignment="1" applyProtection="1">
      <alignment horizontal="left" vertical="center"/>
    </xf>
    <xf numFmtId="0" fontId="50" fillId="6" borderId="21" xfId="0" applyFont="1" applyFill="1" applyBorder="1" applyAlignment="1" applyProtection="1">
      <alignment horizontal="left" vertical="center" wrapText="1"/>
    </xf>
    <xf numFmtId="0" fontId="50" fillId="5" borderId="28" xfId="0" applyFont="1" applyFill="1" applyBorder="1" applyAlignment="1" applyProtection="1">
      <alignment horizontal="left" vertical="center"/>
    </xf>
    <xf numFmtId="0" fontId="50" fillId="5" borderId="29" xfId="0" applyFont="1" applyFill="1" applyBorder="1" applyAlignment="1" applyProtection="1">
      <alignment horizontal="left" vertical="center"/>
    </xf>
    <xf numFmtId="0" fontId="81" fillId="0" borderId="0" xfId="3" applyFont="1" applyAlignment="1">
      <alignment horizontal="left" vertical="center" wrapText="1"/>
    </xf>
    <xf numFmtId="164" fontId="81" fillId="8" borderId="41" xfId="3" applyNumberFormat="1" applyFont="1" applyFill="1" applyBorder="1" applyAlignment="1">
      <alignment horizontal="right" vertical="center" wrapText="1"/>
    </xf>
    <xf numFmtId="0" fontId="106" fillId="12" borderId="52" xfId="0" applyFont="1" applyFill="1" applyBorder="1" applyAlignment="1">
      <alignment horizontal="left" vertical="center" wrapText="1"/>
    </xf>
    <xf numFmtId="0" fontId="107" fillId="0" borderId="0" xfId="0" applyFont="1" applyAlignment="1">
      <alignment horizontal="left" vertical="center" wrapText="1"/>
    </xf>
    <xf numFmtId="0" fontId="68" fillId="0" borderId="0" xfId="0" applyFont="1" applyAlignment="1">
      <alignment vertical="center" wrapText="1"/>
    </xf>
    <xf numFmtId="0" fontId="85" fillId="0" borderId="0" xfId="3" applyFont="1" applyAlignment="1">
      <alignment horizontal="left" vertical="center"/>
    </xf>
    <xf numFmtId="0" fontId="106" fillId="12" borderId="52" xfId="0" applyFont="1" applyFill="1" applyBorder="1" applyAlignment="1">
      <alignment vertical="center" wrapText="1"/>
    </xf>
    <xf numFmtId="0" fontId="70" fillId="10" borderId="51" xfId="0" applyFont="1" applyFill="1" applyBorder="1" applyAlignment="1">
      <alignment vertical="center" wrapText="1"/>
    </xf>
    <xf numFmtId="0" fontId="70" fillId="10" borderId="52" xfId="0" applyFont="1" applyFill="1" applyBorder="1" applyAlignment="1">
      <alignment vertical="center" wrapText="1"/>
    </xf>
    <xf numFmtId="0" fontId="6" fillId="3" borderId="0" xfId="1" applyFont="1" applyFill="1" applyBorder="1" applyAlignment="1">
      <alignment horizontal="left" vertical="top" wrapText="1"/>
    </xf>
    <xf numFmtId="0" fontId="111" fillId="0" borderId="0" xfId="0" applyFont="1" applyBorder="1" applyAlignment="1">
      <alignment horizontal="left" vertical="top" wrapText="1"/>
    </xf>
    <xf numFmtId="0" fontId="17" fillId="3" borderId="0" xfId="1" applyFont="1" applyFill="1" applyBorder="1" applyAlignment="1">
      <alignment vertical="top" wrapText="1"/>
    </xf>
    <xf numFmtId="0" fontId="18" fillId="3" borderId="0" xfId="1" applyFont="1" applyFill="1" applyBorder="1" applyAlignment="1">
      <alignment horizontal="left" vertical="justify" wrapText="1"/>
    </xf>
    <xf numFmtId="0" fontId="116" fillId="3" borderId="0" xfId="1" applyFont="1" applyFill="1" applyBorder="1" applyAlignment="1">
      <alignment horizontal="left" vertical="justify" wrapText="1"/>
    </xf>
    <xf numFmtId="49" fontId="20" fillId="3" borderId="0" xfId="1" applyNumberFormat="1" applyFont="1" applyFill="1" applyBorder="1" applyAlignment="1">
      <alignment horizontal="left" vertical="top" wrapText="1"/>
    </xf>
    <xf numFmtId="0" fontId="6" fillId="3" borderId="0" xfId="1" applyFont="1" applyFill="1" applyBorder="1" applyAlignment="1">
      <alignment horizontal="left" vertical="top"/>
    </xf>
    <xf numFmtId="0" fontId="7" fillId="3" borderId="0" xfId="1" applyFont="1" applyFill="1" applyBorder="1" applyAlignment="1">
      <alignment vertical="top" wrapText="1"/>
    </xf>
    <xf numFmtId="0" fontId="6" fillId="3" borderId="0" xfId="1" applyFont="1" applyFill="1" applyBorder="1" applyAlignment="1">
      <alignment vertical="top" wrapText="1"/>
    </xf>
    <xf numFmtId="49" fontId="6" fillId="3" borderId="0" xfId="1" applyNumberFormat="1" applyFont="1" applyFill="1" applyBorder="1" applyAlignment="1">
      <alignment horizontal="left" vertical="top" wrapText="1"/>
    </xf>
    <xf numFmtId="0" fontId="18" fillId="3" borderId="0" xfId="1" applyFont="1" applyFill="1" applyBorder="1" applyAlignment="1">
      <alignment horizontal="left" vertical="top" wrapText="1"/>
    </xf>
    <xf numFmtId="0" fontId="116" fillId="3" borderId="0" xfId="1" applyFont="1" applyFill="1" applyBorder="1" applyAlignment="1">
      <alignment horizontal="left" vertical="top" wrapText="1"/>
    </xf>
    <xf numFmtId="0" fontId="115" fillId="3" borderId="0" xfId="1" applyFont="1" applyFill="1" applyBorder="1" applyAlignment="1">
      <alignment vertical="top" wrapText="1"/>
    </xf>
    <xf numFmtId="0" fontId="111" fillId="3" borderId="0" xfId="1" applyFont="1" applyFill="1" applyBorder="1" applyAlignment="1">
      <alignment horizontal="left" vertical="top"/>
    </xf>
    <xf numFmtId="0" fontId="111" fillId="3" borderId="0" xfId="1" applyFont="1" applyFill="1" applyBorder="1" applyAlignment="1">
      <alignment horizontal="left" vertical="top" wrapText="1"/>
    </xf>
    <xf numFmtId="0" fontId="8" fillId="3" borderId="0" xfId="1" applyFont="1" applyFill="1" applyBorder="1" applyAlignment="1">
      <alignment horizontal="left" vertical="top"/>
    </xf>
    <xf numFmtId="49" fontId="9" fillId="3" borderId="0" xfId="1" applyNumberFormat="1" applyFont="1" applyFill="1" applyBorder="1" applyAlignment="1">
      <alignment horizontal="center" vertical="top"/>
    </xf>
    <xf numFmtId="0" fontId="6" fillId="3" borderId="0" xfId="1" applyFont="1" applyFill="1" applyBorder="1" applyAlignment="1">
      <alignment horizontal="left" vertical="justify" wrapText="1"/>
    </xf>
    <xf numFmtId="0" fontId="13" fillId="3" borderId="0" xfId="1" applyFont="1" applyFill="1" applyBorder="1" applyAlignment="1">
      <alignment horizontal="left" vertical="top" wrapText="1"/>
    </xf>
    <xf numFmtId="0" fontId="7" fillId="3" borderId="0" xfId="1" applyFont="1" applyFill="1" applyBorder="1" applyAlignment="1">
      <alignment horizontal="left" vertical="top" wrapText="1"/>
    </xf>
    <xf numFmtId="0" fontId="6" fillId="3" borderId="0" xfId="1" applyFont="1" applyFill="1" applyBorder="1" applyAlignment="1">
      <alignment horizontal="justify" vertical="top" wrapText="1"/>
    </xf>
    <xf numFmtId="0" fontId="6" fillId="3" borderId="0" xfId="1" applyFont="1" applyFill="1" applyBorder="1" applyAlignment="1">
      <alignment horizontal="center" vertical="top" wrapText="1"/>
    </xf>
    <xf numFmtId="0" fontId="22" fillId="4" borderId="70" xfId="0" applyFont="1" applyFill="1" applyBorder="1" applyAlignment="1">
      <alignment horizontal="left" vertical="center" wrapText="1"/>
    </xf>
    <xf numFmtId="0" fontId="22" fillId="4" borderId="5" xfId="0" applyFont="1" applyFill="1" applyBorder="1" applyAlignment="1">
      <alignment horizontal="left" vertical="center" wrapText="1"/>
    </xf>
    <xf numFmtId="0" fontId="22" fillId="3" borderId="70" xfId="2" applyFont="1" applyFill="1" applyBorder="1" applyAlignment="1">
      <alignment horizontal="left" vertical="center" wrapText="1"/>
    </xf>
    <xf numFmtId="0" fontId="22" fillId="3" borderId="5" xfId="2" applyFont="1" applyFill="1" applyBorder="1" applyAlignment="1">
      <alignment horizontal="left" vertical="center" wrapText="1"/>
    </xf>
    <xf numFmtId="0" fontId="22" fillId="3" borderId="73" xfId="2" applyFont="1" applyFill="1" applyBorder="1" applyAlignment="1">
      <alignment horizontal="left" vertical="center" wrapText="1"/>
    </xf>
    <xf numFmtId="0" fontId="22" fillId="4" borderId="73" xfId="0" applyFont="1" applyFill="1" applyBorder="1" applyAlignment="1">
      <alignment horizontal="left" vertical="center" wrapText="1"/>
    </xf>
    <xf numFmtId="0" fontId="22" fillId="4" borderId="84" xfId="0" applyFont="1" applyFill="1" applyBorder="1" applyAlignment="1">
      <alignment horizontal="left" vertical="center" wrapText="1"/>
    </xf>
    <xf numFmtId="0" fontId="22" fillId="4" borderId="85" xfId="0" applyFont="1" applyFill="1" applyBorder="1" applyAlignment="1">
      <alignment horizontal="left" vertical="center" wrapText="1"/>
    </xf>
    <xf numFmtId="2" fontId="80" fillId="0" borderId="11" xfId="0" applyNumberFormat="1" applyFont="1" applyBorder="1" applyAlignment="1">
      <alignment horizontal="left" vertical="center"/>
    </xf>
    <xf numFmtId="49" fontId="51" fillId="6" borderId="71" xfId="3" applyNumberFormat="1" applyFont="1" applyFill="1" applyBorder="1" applyAlignment="1">
      <alignment horizontal="left" vertical="center" wrapText="1"/>
    </xf>
    <xf numFmtId="49" fontId="51" fillId="6" borderId="67" xfId="3" applyNumberFormat="1" applyFont="1" applyFill="1" applyBorder="1" applyAlignment="1">
      <alignment horizontal="left" vertical="center" wrapText="1"/>
    </xf>
    <xf numFmtId="0" fontId="70" fillId="10" borderId="59" xfId="0" applyFont="1" applyFill="1" applyBorder="1" applyAlignment="1">
      <alignment horizontal="left" vertical="center" wrapText="1"/>
    </xf>
    <xf numFmtId="0" fontId="70" fillId="10" borderId="1" xfId="0" applyFont="1" applyFill="1" applyBorder="1" applyAlignment="1">
      <alignment horizontal="left" vertical="center" wrapText="1"/>
    </xf>
    <xf numFmtId="0" fontId="70" fillId="10" borderId="9" xfId="0" applyFont="1" applyFill="1" applyBorder="1" applyAlignment="1">
      <alignment horizontal="left" vertical="center" wrapText="1"/>
    </xf>
    <xf numFmtId="164" fontId="81" fillId="8" borderId="21" xfId="3" applyNumberFormat="1" applyFont="1" applyFill="1" applyBorder="1" applyAlignment="1">
      <alignment horizontal="right" vertical="center" wrapText="1"/>
    </xf>
    <xf numFmtId="164" fontId="81" fillId="8" borderId="61" xfId="3" applyNumberFormat="1" applyFont="1" applyFill="1" applyBorder="1" applyAlignment="1">
      <alignment horizontal="right" vertical="center" wrapText="1"/>
    </xf>
    <xf numFmtId="2" fontId="78" fillId="2" borderId="42" xfId="0" applyNumberFormat="1" applyFont="1" applyFill="1" applyBorder="1" applyAlignment="1">
      <alignment horizontal="center" vertical="center" wrapText="1"/>
    </xf>
    <xf numFmtId="2" fontId="78" fillId="2" borderId="43" xfId="0" applyNumberFormat="1" applyFont="1" applyFill="1" applyBorder="1" applyAlignment="1">
      <alignment horizontal="center" vertical="center" wrapText="1"/>
    </xf>
    <xf numFmtId="0" fontId="22" fillId="4" borderId="76" xfId="0" applyFont="1" applyFill="1" applyBorder="1" applyAlignment="1">
      <alignment horizontal="left" vertical="center" wrapText="1"/>
    </xf>
    <xf numFmtId="0" fontId="22" fillId="4" borderId="77" xfId="0" applyFont="1" applyFill="1" applyBorder="1" applyAlignment="1">
      <alignment horizontal="left" vertical="center" wrapText="1"/>
    </xf>
    <xf numFmtId="2" fontId="93" fillId="4" borderId="66" xfId="0" applyNumberFormat="1" applyFont="1" applyFill="1" applyBorder="1" applyAlignment="1">
      <alignment horizontal="left" vertical="center"/>
    </xf>
    <xf numFmtId="2" fontId="93" fillId="4" borderId="68" xfId="0" applyNumberFormat="1" applyFont="1" applyFill="1" applyBorder="1" applyAlignment="1">
      <alignment horizontal="left" vertical="center"/>
    </xf>
    <xf numFmtId="2" fontId="93" fillId="4" borderId="25" xfId="0" applyNumberFormat="1" applyFont="1" applyFill="1" applyBorder="1" applyAlignment="1">
      <alignment horizontal="left" vertical="center"/>
    </xf>
    <xf numFmtId="2" fontId="93" fillId="4" borderId="69" xfId="0" applyNumberFormat="1" applyFont="1" applyFill="1" applyBorder="1" applyAlignment="1">
      <alignment horizontal="left" vertical="center"/>
    </xf>
    <xf numFmtId="0" fontId="70" fillId="4" borderId="90" xfId="0" applyFont="1" applyFill="1" applyBorder="1" applyAlignment="1">
      <alignment horizontal="left" vertical="center" wrapText="1"/>
    </xf>
    <xf numFmtId="0" fontId="70" fillId="4" borderId="11" xfId="0" applyFont="1" applyFill="1" applyBorder="1" applyAlignment="1">
      <alignment horizontal="left" vertical="center" wrapText="1"/>
    </xf>
    <xf numFmtId="0" fontId="22" fillId="14" borderId="70" xfId="0" applyFont="1" applyFill="1" applyBorder="1" applyAlignment="1">
      <alignment horizontal="left" vertical="center" wrapText="1"/>
    </xf>
    <xf numFmtId="0" fontId="22" fillId="14" borderId="5" xfId="0" applyFont="1" applyFill="1" applyBorder="1" applyAlignment="1">
      <alignment horizontal="left" vertical="center" wrapText="1"/>
    </xf>
    <xf numFmtId="0" fontId="22" fillId="15" borderId="70" xfId="0" applyFont="1" applyFill="1" applyBorder="1" applyAlignment="1">
      <alignment horizontal="left" vertical="center" wrapText="1"/>
    </xf>
    <xf numFmtId="0" fontId="22" fillId="15" borderId="5" xfId="0" applyFont="1" applyFill="1" applyBorder="1" applyAlignment="1">
      <alignment horizontal="left" vertical="center" wrapText="1"/>
    </xf>
    <xf numFmtId="0" fontId="22" fillId="15" borderId="73" xfId="0" applyFont="1" applyFill="1" applyBorder="1" applyAlignment="1">
      <alignment horizontal="left" vertical="center" wrapText="1"/>
    </xf>
    <xf numFmtId="0" fontId="106" fillId="16" borderId="52" xfId="0" applyFont="1" applyFill="1" applyBorder="1" applyAlignment="1">
      <alignment horizontal="left" vertical="center" wrapText="1"/>
    </xf>
    <xf numFmtId="0" fontId="106" fillId="17" borderId="52" xfId="0" applyFont="1" applyFill="1" applyBorder="1" applyAlignment="1">
      <alignment horizontal="left" vertical="center" wrapText="1"/>
    </xf>
    <xf numFmtId="0" fontId="125" fillId="4" borderId="0" xfId="0" applyFont="1" applyFill="1" applyBorder="1" applyAlignment="1">
      <alignment horizontal="left" vertical="center" wrapText="1"/>
    </xf>
    <xf numFmtId="0" fontId="125" fillId="4" borderId="11" xfId="0" applyFont="1" applyFill="1" applyBorder="1" applyAlignment="1">
      <alignment horizontal="left" vertical="center" wrapText="1"/>
    </xf>
    <xf numFmtId="0" fontId="106" fillId="17" borderId="100" xfId="0" applyFont="1" applyFill="1" applyBorder="1" applyAlignment="1">
      <alignment horizontal="left" vertical="center" wrapText="1"/>
    </xf>
    <xf numFmtId="0" fontId="106" fillId="16" borderId="94" xfId="0" applyFont="1" applyFill="1" applyBorder="1" applyAlignment="1">
      <alignment horizontal="left" vertical="center" wrapText="1"/>
    </xf>
    <xf numFmtId="0" fontId="106" fillId="16" borderId="9" xfId="0" applyFont="1" applyFill="1" applyBorder="1" applyAlignment="1">
      <alignment horizontal="left" vertical="center" wrapText="1"/>
    </xf>
    <xf numFmtId="0" fontId="106" fillId="19" borderId="52" xfId="0" applyFont="1" applyFill="1" applyBorder="1" applyAlignment="1">
      <alignment horizontal="left" vertical="center" wrapText="1"/>
    </xf>
    <xf numFmtId="164" fontId="22" fillId="3" borderId="70" xfId="2" applyNumberFormat="1" applyFont="1" applyFill="1" applyBorder="1" applyAlignment="1">
      <alignment horizontal="left" vertical="center"/>
    </xf>
    <xf numFmtId="164" fontId="22" fillId="3" borderId="5" xfId="2" applyNumberFormat="1" applyFont="1" applyFill="1" applyBorder="1" applyAlignment="1">
      <alignment horizontal="left" vertical="center"/>
    </xf>
    <xf numFmtId="164" fontId="22" fillId="3" borderId="109" xfId="2" applyNumberFormat="1" applyFont="1" applyFill="1" applyBorder="1" applyAlignment="1">
      <alignment horizontal="left" vertical="center"/>
    </xf>
    <xf numFmtId="0" fontId="70" fillId="22" borderId="51" xfId="0" applyFont="1" applyFill="1" applyBorder="1" applyAlignment="1">
      <alignment vertical="center" wrapText="1"/>
    </xf>
    <xf numFmtId="0" fontId="70" fillId="22" borderId="52" xfId="0" applyFont="1" applyFill="1" applyBorder="1" applyAlignment="1">
      <alignment vertical="center" wrapText="1"/>
    </xf>
    <xf numFmtId="0" fontId="7" fillId="3" borderId="0" xfId="2" applyFont="1" applyFill="1" applyAlignment="1">
      <alignment vertical="center" wrapText="1"/>
    </xf>
    <xf numFmtId="164" fontId="22" fillId="3" borderId="96" xfId="2" applyNumberFormat="1" applyFont="1" applyFill="1" applyBorder="1" applyAlignment="1">
      <alignment horizontal="left" vertical="center"/>
    </xf>
    <xf numFmtId="164" fontId="22" fillId="3" borderId="110" xfId="2" applyNumberFormat="1" applyFont="1" applyFill="1" applyBorder="1" applyAlignment="1">
      <alignment horizontal="left" vertical="center"/>
    </xf>
    <xf numFmtId="164" fontId="22" fillId="3" borderId="111" xfId="2" applyNumberFormat="1" applyFont="1" applyFill="1" applyBorder="1" applyAlignment="1">
      <alignment horizontal="left" vertical="center"/>
    </xf>
    <xf numFmtId="164" fontId="31" fillId="3" borderId="94" xfId="2" applyNumberFormat="1" applyFont="1" applyFill="1" applyBorder="1" applyAlignment="1">
      <alignment horizontal="left" vertical="center"/>
    </xf>
    <xf numFmtId="164" fontId="31" fillId="3" borderId="1" xfId="2" applyNumberFormat="1" applyFont="1" applyFill="1" applyBorder="1" applyAlignment="1">
      <alignment horizontal="left" vertical="center"/>
    </xf>
    <xf numFmtId="164" fontId="31" fillId="3" borderId="112" xfId="2" applyNumberFormat="1" applyFont="1" applyFill="1" applyBorder="1" applyAlignment="1">
      <alignment horizontal="left" vertical="center"/>
    </xf>
    <xf numFmtId="164" fontId="22" fillId="3" borderId="104" xfId="2" applyNumberFormat="1" applyFont="1" applyFill="1" applyBorder="1" applyAlignment="1">
      <alignment horizontal="left" vertical="center"/>
    </xf>
    <xf numFmtId="164" fontId="22" fillId="3" borderId="105" xfId="2" applyNumberFormat="1" applyFont="1" applyFill="1" applyBorder="1" applyAlignment="1">
      <alignment horizontal="left" vertical="center"/>
    </xf>
    <xf numFmtId="164" fontId="22" fillId="3" borderId="106" xfId="2" applyNumberFormat="1" applyFont="1" applyFill="1" applyBorder="1" applyAlignment="1">
      <alignment horizontal="left" vertical="center"/>
    </xf>
    <xf numFmtId="164" fontId="31" fillId="3" borderId="115" xfId="2" applyNumberFormat="1" applyFont="1" applyFill="1" applyBorder="1" applyAlignment="1">
      <alignment horizontal="left" vertical="center"/>
    </xf>
    <xf numFmtId="0" fontId="105" fillId="0" borderId="11" xfId="0" applyFont="1" applyBorder="1" applyAlignment="1">
      <alignment horizontal="left" vertical="center"/>
    </xf>
  </cellXfs>
  <cellStyles count="7">
    <cellStyle name="Excel Built-in Normal" xfId="1"/>
    <cellStyle name="Excel Built-in Normal 1" xfId="2"/>
    <cellStyle name="Header" xfId="5"/>
    <cellStyle name="Normální" xfId="0" builtinId="0"/>
    <cellStyle name="Normální 2" xfId="4"/>
    <cellStyle name="Normální 3" xfId="3"/>
    <cellStyle name="Normální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6"/>
  <sheetViews>
    <sheetView topLeftCell="A16" workbookViewId="0">
      <selection activeCell="J31" sqref="J31"/>
    </sheetView>
  </sheetViews>
  <sheetFormatPr defaultRowHeight="14.4" x14ac:dyDescent="0.3"/>
  <cols>
    <col min="1" max="1" width="7.6640625" style="22" customWidth="1"/>
    <col min="2" max="2" width="33.6640625" style="22" customWidth="1"/>
    <col min="3" max="4" width="19.6640625" style="22" customWidth="1"/>
    <col min="5" max="5" width="19.6640625" style="23" customWidth="1"/>
    <col min="6" max="6" width="12.33203125" bestFit="1" customWidth="1"/>
  </cols>
  <sheetData>
    <row r="1" spans="1:5" s="1" customFormat="1" x14ac:dyDescent="0.3">
      <c r="A1" s="22"/>
      <c r="B1" s="22"/>
      <c r="C1" s="22"/>
      <c r="D1" s="22"/>
      <c r="E1" s="23"/>
    </row>
    <row r="2" spans="1:5" s="1" customFormat="1" ht="21" customHeight="1" x14ac:dyDescent="0.3">
      <c r="A2" s="24" t="s">
        <v>99</v>
      </c>
      <c r="B2" s="25"/>
      <c r="C2" s="25"/>
      <c r="D2" s="25"/>
      <c r="E2" s="26"/>
    </row>
    <row r="3" spans="1:5" ht="15.75" customHeight="1" x14ac:dyDescent="0.3">
      <c r="A3" s="27"/>
    </row>
    <row r="4" spans="1:5" ht="15.75" customHeight="1" x14ac:dyDescent="0.3">
      <c r="A4" s="480" t="s">
        <v>100</v>
      </c>
      <c r="B4" s="480"/>
      <c r="C4" s="480"/>
      <c r="D4" s="480"/>
    </row>
    <row r="5" spans="1:5" ht="15.75" customHeight="1" thickBot="1" x14ac:dyDescent="0.35">
      <c r="A5" s="28" t="s">
        <v>245</v>
      </c>
      <c r="E5" s="23">
        <f>SUM('PŘÍJMY 2024 - NÁVRH ROZPOČTU'!F102)</f>
        <v>81000000</v>
      </c>
    </row>
    <row r="6" spans="1:5" ht="15.75" customHeight="1" x14ac:dyDescent="0.3">
      <c r="A6" s="481" t="s">
        <v>101</v>
      </c>
      <c r="B6" s="481"/>
      <c r="C6" s="481"/>
      <c r="D6" s="481"/>
      <c r="E6" s="29">
        <f>SUM(E5:E5)</f>
        <v>81000000</v>
      </c>
    </row>
    <row r="7" spans="1:5" ht="15.75" customHeight="1" x14ac:dyDescent="0.3">
      <c r="A7" s="30"/>
    </row>
    <row r="8" spans="1:5" ht="15.75" customHeight="1" x14ac:dyDescent="0.3">
      <c r="A8" s="480" t="s">
        <v>102</v>
      </c>
      <c r="B8" s="480"/>
      <c r="C8" s="480"/>
      <c r="D8" s="480"/>
    </row>
    <row r="9" spans="1:5" ht="15.75" customHeight="1" thickBot="1" x14ac:dyDescent="0.35">
      <c r="A9" s="28" t="s">
        <v>245</v>
      </c>
      <c r="E9" s="23">
        <v>96000000</v>
      </c>
    </row>
    <row r="10" spans="1:5" ht="15.75" customHeight="1" x14ac:dyDescent="0.3">
      <c r="A10" s="481" t="s">
        <v>103</v>
      </c>
      <c r="B10" s="481"/>
      <c r="C10" s="481"/>
      <c r="D10" s="481"/>
      <c r="E10" s="29">
        <f>SUM(E9:E9)</f>
        <v>96000000</v>
      </c>
    </row>
    <row r="11" spans="1:5" ht="15.75" customHeight="1" x14ac:dyDescent="0.3">
      <c r="A11" s="30"/>
      <c r="E11" s="31"/>
    </row>
    <row r="12" spans="1:5" ht="15.75" customHeight="1" x14ac:dyDescent="0.3">
      <c r="A12" s="480" t="s">
        <v>104</v>
      </c>
      <c r="B12" s="480"/>
      <c r="C12" s="480"/>
      <c r="D12" s="480"/>
      <c r="E12" s="31"/>
    </row>
    <row r="13" spans="1:5" ht="15.75" customHeight="1" x14ac:dyDescent="0.3">
      <c r="A13" s="479" t="s">
        <v>246</v>
      </c>
      <c r="B13" s="479"/>
      <c r="C13" s="479"/>
      <c r="D13" s="479"/>
      <c r="E13" s="32">
        <v>16736851.5</v>
      </c>
    </row>
    <row r="14" spans="1:5" ht="15.75" customHeight="1" thickBot="1" x14ac:dyDescent="0.35">
      <c r="A14" s="479" t="s">
        <v>247</v>
      </c>
      <c r="B14" s="479"/>
      <c r="C14" s="479"/>
      <c r="D14" s="479"/>
      <c r="E14" s="31">
        <v>-1736851.5</v>
      </c>
    </row>
    <row r="15" spans="1:5" ht="15.75" customHeight="1" x14ac:dyDescent="0.3">
      <c r="A15" s="482" t="s">
        <v>105</v>
      </c>
      <c r="B15" s="482"/>
      <c r="C15" s="482"/>
      <c r="D15" s="482"/>
      <c r="E15" s="29">
        <f>SUM(E13:E14)</f>
        <v>15000000</v>
      </c>
    </row>
    <row r="16" spans="1:5" ht="15.75" customHeight="1" x14ac:dyDescent="0.3"/>
    <row r="17" spans="1:5" ht="15.75" customHeight="1" x14ac:dyDescent="0.3"/>
    <row r="18" spans="1:5" ht="15.75" customHeight="1" x14ac:dyDescent="0.3"/>
    <row r="19" spans="1:5" ht="15.75" customHeight="1" thickBot="1" x14ac:dyDescent="0.35">
      <c r="A19" s="24" t="s">
        <v>106</v>
      </c>
      <c r="B19" s="25"/>
      <c r="C19" s="25"/>
      <c r="D19" s="25"/>
      <c r="E19" s="26"/>
    </row>
    <row r="20" spans="1:5" ht="15.75" customHeight="1" thickBot="1" x14ac:dyDescent="0.35">
      <c r="A20" s="483" t="s">
        <v>107</v>
      </c>
      <c r="B20" s="483"/>
      <c r="C20" s="33" t="s">
        <v>250</v>
      </c>
      <c r="D20" s="34"/>
      <c r="E20" s="35"/>
    </row>
    <row r="21" spans="1:5" ht="15.75" customHeight="1" x14ac:dyDescent="0.3">
      <c r="A21" s="484" t="s">
        <v>248</v>
      </c>
      <c r="B21" s="484"/>
      <c r="C21" s="36">
        <f>SUM(E6)</f>
        <v>81000000</v>
      </c>
      <c r="D21" s="37"/>
      <c r="E21" s="38"/>
    </row>
    <row r="22" spans="1:5" ht="15.75" customHeight="1" thickBot="1" x14ac:dyDescent="0.35">
      <c r="A22" s="485" t="s">
        <v>249</v>
      </c>
      <c r="B22" s="485"/>
      <c r="C22" s="39">
        <f>SUM(E10)</f>
        <v>96000000</v>
      </c>
      <c r="D22" s="37"/>
      <c r="E22" s="38"/>
    </row>
    <row r="23" spans="1:5" ht="15.75" customHeight="1" thickBot="1" x14ac:dyDescent="0.35">
      <c r="A23" s="491" t="s">
        <v>108</v>
      </c>
      <c r="B23" s="491"/>
      <c r="C23" s="40">
        <f>SUM(C21-C22)</f>
        <v>-15000000</v>
      </c>
      <c r="D23" s="41"/>
      <c r="E23" s="42"/>
    </row>
    <row r="24" spans="1:5" ht="15.75" customHeight="1" thickBot="1" x14ac:dyDescent="0.35">
      <c r="A24" s="43"/>
      <c r="B24" s="43"/>
      <c r="C24" s="43"/>
      <c r="D24" s="44"/>
      <c r="E24" s="45"/>
    </row>
    <row r="25" spans="1:5" ht="15.75" customHeight="1" thickBot="1" x14ac:dyDescent="0.35">
      <c r="A25" s="492" t="s">
        <v>109</v>
      </c>
      <c r="B25" s="492"/>
      <c r="C25" s="33" t="s">
        <v>250</v>
      </c>
      <c r="D25" s="34"/>
      <c r="E25" s="35"/>
    </row>
    <row r="26" spans="1:5" ht="25.5" customHeight="1" x14ac:dyDescent="0.3">
      <c r="A26" s="46" t="s">
        <v>110</v>
      </c>
      <c r="B26" s="47" t="s">
        <v>111</v>
      </c>
      <c r="C26" s="133">
        <f>SUM(E13)</f>
        <v>16736851.5</v>
      </c>
      <c r="D26" s="49"/>
      <c r="E26" s="35"/>
    </row>
    <row r="27" spans="1:5" ht="25.5" customHeight="1" x14ac:dyDescent="0.3">
      <c r="A27" s="46" t="s">
        <v>179</v>
      </c>
      <c r="B27" s="47" t="s">
        <v>120</v>
      </c>
      <c r="C27" s="48">
        <v>0</v>
      </c>
      <c r="D27" s="49"/>
      <c r="E27" s="50"/>
    </row>
    <row r="28" spans="1:5" ht="25.5" customHeight="1" x14ac:dyDescent="0.3">
      <c r="A28" s="46" t="s">
        <v>112</v>
      </c>
      <c r="B28" s="47" t="s">
        <v>113</v>
      </c>
      <c r="C28" s="134">
        <f>SUM(E14)</f>
        <v>-1736851.5</v>
      </c>
      <c r="D28" s="37"/>
      <c r="E28" s="38"/>
    </row>
    <row r="29" spans="1:5" ht="15.75" customHeight="1" thickBot="1" x14ac:dyDescent="0.35">
      <c r="A29" s="51" t="s">
        <v>114</v>
      </c>
      <c r="B29" s="52" t="s">
        <v>115</v>
      </c>
      <c r="C29" s="53">
        <v>0</v>
      </c>
      <c r="D29" s="49"/>
      <c r="E29" s="50"/>
    </row>
    <row r="30" spans="1:5" ht="15.75" customHeight="1" thickBot="1" x14ac:dyDescent="0.35">
      <c r="A30" s="492" t="s">
        <v>116</v>
      </c>
      <c r="B30" s="492"/>
      <c r="C30" s="40">
        <f>SUM(C26:C29)</f>
        <v>15000000</v>
      </c>
      <c r="D30" s="41"/>
      <c r="E30" s="42"/>
    </row>
    <row r="31" spans="1:5" ht="15.75" customHeight="1" thickBot="1" x14ac:dyDescent="0.35">
      <c r="A31" s="54"/>
      <c r="B31" s="54"/>
      <c r="C31" s="55"/>
      <c r="D31" s="55"/>
      <c r="E31" s="56"/>
    </row>
    <row r="32" spans="1:5" ht="15.75" customHeight="1" thickBot="1" x14ac:dyDescent="0.35">
      <c r="A32" s="492" t="s">
        <v>117</v>
      </c>
      <c r="B32" s="492"/>
      <c r="C32" s="33" t="s">
        <v>250</v>
      </c>
      <c r="D32" s="34"/>
      <c r="E32" s="35"/>
    </row>
    <row r="33" spans="1:5" ht="15.75" customHeight="1" x14ac:dyDescent="0.3">
      <c r="A33" s="493" t="s">
        <v>118</v>
      </c>
      <c r="B33" s="493"/>
      <c r="C33" s="57">
        <f>SUM(C21+C26+C27)</f>
        <v>97736851.5</v>
      </c>
      <c r="D33" s="37"/>
      <c r="E33" s="38"/>
    </row>
    <row r="34" spans="1:5" ht="15.75" customHeight="1" thickBot="1" x14ac:dyDescent="0.35">
      <c r="A34" s="494" t="s">
        <v>119</v>
      </c>
      <c r="B34" s="494"/>
      <c r="C34" s="58">
        <f>SUM(C22-C28)</f>
        <v>97736851.5</v>
      </c>
      <c r="D34" s="486"/>
      <c r="E34" s="487"/>
    </row>
    <row r="35" spans="1:5" ht="15.75" customHeight="1" thickBot="1" x14ac:dyDescent="0.35">
      <c r="A35" s="54"/>
      <c r="B35" s="54"/>
      <c r="C35" s="59">
        <f>SUM(C33-C34)</f>
        <v>0</v>
      </c>
      <c r="D35" s="488"/>
      <c r="E35" s="489"/>
    </row>
    <row r="36" spans="1:5" ht="15.75" customHeight="1" x14ac:dyDescent="0.3"/>
    <row r="37" spans="1:5" ht="15.75" customHeight="1" x14ac:dyDescent="0.3">
      <c r="A37" s="490" t="s">
        <v>94</v>
      </c>
      <c r="B37" s="490"/>
      <c r="C37" s="490"/>
      <c r="D37" s="490"/>
      <c r="E37" s="60"/>
    </row>
    <row r="38" spans="1:5" ht="15.75" customHeight="1" x14ac:dyDescent="0.3"/>
    <row r="39" spans="1:5" ht="15.75" customHeight="1" x14ac:dyDescent="0.3"/>
    <row r="40" spans="1:5" ht="15.75" customHeight="1" x14ac:dyDescent="0.3"/>
    <row r="41" spans="1:5" ht="15.75" customHeight="1" x14ac:dyDescent="0.3"/>
    <row r="42" spans="1:5" ht="15.75" customHeight="1" x14ac:dyDescent="0.3"/>
    <row r="43" spans="1:5" ht="15.75" customHeight="1" x14ac:dyDescent="0.3"/>
    <row r="44" spans="1:5" ht="15.75" customHeight="1" x14ac:dyDescent="0.3"/>
    <row r="45" spans="1:5" ht="15.75" customHeight="1" x14ac:dyDescent="0.3"/>
    <row r="46" spans="1:5" ht="16.350000000000001" customHeight="1" x14ac:dyDescent="0.3"/>
    <row r="47" spans="1:5" ht="16.350000000000001" customHeight="1" x14ac:dyDescent="0.3"/>
    <row r="48" spans="1:5" s="22" customFormat="1" ht="16.350000000000001" customHeight="1" x14ac:dyDescent="0.3">
      <c r="E48" s="23"/>
    </row>
    <row r="49" spans="5:5" s="22" customFormat="1" ht="16.350000000000001" customHeight="1" x14ac:dyDescent="0.3">
      <c r="E49" s="23"/>
    </row>
    <row r="50" spans="5:5" s="22" customFormat="1" ht="16.350000000000001" customHeight="1" x14ac:dyDescent="0.3">
      <c r="E50" s="23"/>
    </row>
    <row r="51" spans="5:5" s="22" customFormat="1" ht="16.350000000000001" customHeight="1" x14ac:dyDescent="0.3">
      <c r="E51" s="23"/>
    </row>
    <row r="52" spans="5:5" s="22" customFormat="1" ht="16.350000000000001" customHeight="1" x14ac:dyDescent="0.3">
      <c r="E52" s="23"/>
    </row>
    <row r="53" spans="5:5" s="22" customFormat="1" ht="16.350000000000001" customHeight="1" x14ac:dyDescent="0.3">
      <c r="E53" s="23"/>
    </row>
    <row r="54" spans="5:5" s="22" customFormat="1" ht="16.350000000000001" customHeight="1" x14ac:dyDescent="0.3">
      <c r="E54" s="23"/>
    </row>
    <row r="55" spans="5:5" s="22" customFormat="1" ht="16.350000000000001" customHeight="1" x14ac:dyDescent="0.3">
      <c r="E55" s="23"/>
    </row>
    <row r="56" spans="5:5" s="22" customFormat="1" ht="16.350000000000001" customHeight="1" x14ac:dyDescent="0.3">
      <c r="E56" s="23"/>
    </row>
    <row r="57" spans="5:5" s="22" customFormat="1" ht="16.350000000000001" customHeight="1" x14ac:dyDescent="0.3">
      <c r="E57" s="23"/>
    </row>
    <row r="58" spans="5:5" s="22" customFormat="1" ht="16.350000000000001" customHeight="1" x14ac:dyDescent="0.3">
      <c r="E58" s="23"/>
    </row>
    <row r="59" spans="5:5" s="22" customFormat="1" ht="16.350000000000001" customHeight="1" x14ac:dyDescent="0.3">
      <c r="E59" s="23"/>
    </row>
    <row r="60" spans="5:5" s="22" customFormat="1" ht="16.350000000000001" customHeight="1" x14ac:dyDescent="0.3">
      <c r="E60" s="23"/>
    </row>
    <row r="61" spans="5:5" s="22" customFormat="1" ht="16.350000000000001" customHeight="1" x14ac:dyDescent="0.3">
      <c r="E61" s="23"/>
    </row>
    <row r="62" spans="5:5" s="22" customFormat="1" ht="16.350000000000001" customHeight="1" x14ac:dyDescent="0.3">
      <c r="E62" s="23"/>
    </row>
    <row r="63" spans="5:5" s="22" customFormat="1" ht="16.350000000000001" customHeight="1" x14ac:dyDescent="0.3">
      <c r="E63" s="23"/>
    </row>
    <row r="64" spans="5:5" s="22" customFormat="1" ht="16.350000000000001" customHeight="1" x14ac:dyDescent="0.3">
      <c r="E64" s="23"/>
    </row>
    <row r="65" spans="5:5" s="22" customFormat="1" ht="16.350000000000001" customHeight="1" x14ac:dyDescent="0.3">
      <c r="E65" s="23"/>
    </row>
    <row r="66" spans="5:5" s="22" customFormat="1" ht="16.350000000000001" customHeight="1" x14ac:dyDescent="0.3">
      <c r="E66" s="23"/>
    </row>
    <row r="67" spans="5:5" s="22" customFormat="1" ht="16.350000000000001" customHeight="1" x14ac:dyDescent="0.3">
      <c r="E67" s="23"/>
    </row>
    <row r="68" spans="5:5" s="22" customFormat="1" ht="16.350000000000001" customHeight="1" x14ac:dyDescent="0.3">
      <c r="E68" s="23"/>
    </row>
    <row r="69" spans="5:5" s="22" customFormat="1" ht="16.350000000000001" customHeight="1" x14ac:dyDescent="0.3">
      <c r="E69" s="23"/>
    </row>
    <row r="70" spans="5:5" s="22" customFormat="1" ht="16.350000000000001" customHeight="1" x14ac:dyDescent="0.3">
      <c r="E70" s="23"/>
    </row>
    <row r="71" spans="5:5" s="22" customFormat="1" ht="16.350000000000001" customHeight="1" x14ac:dyDescent="0.3">
      <c r="E71" s="23"/>
    </row>
    <row r="72" spans="5:5" s="22" customFormat="1" ht="16.350000000000001" customHeight="1" x14ac:dyDescent="0.3">
      <c r="E72" s="23"/>
    </row>
    <row r="73" spans="5:5" s="22" customFormat="1" ht="16.350000000000001" customHeight="1" x14ac:dyDescent="0.3">
      <c r="E73" s="23"/>
    </row>
    <row r="74" spans="5:5" s="22" customFormat="1" ht="16.350000000000001" customHeight="1" x14ac:dyDescent="0.3">
      <c r="E74" s="23"/>
    </row>
    <row r="75" spans="5:5" s="22" customFormat="1" ht="16.350000000000001" customHeight="1" x14ac:dyDescent="0.3">
      <c r="E75" s="23"/>
    </row>
    <row r="76" spans="5:5" s="22" customFormat="1" ht="16.350000000000001" customHeight="1" x14ac:dyDescent="0.3">
      <c r="E76" s="23"/>
    </row>
    <row r="77" spans="5:5" s="22" customFormat="1" ht="16.350000000000001" customHeight="1" x14ac:dyDescent="0.3">
      <c r="E77" s="23"/>
    </row>
    <row r="78" spans="5:5" s="22" customFormat="1" ht="16.350000000000001" customHeight="1" x14ac:dyDescent="0.3">
      <c r="E78" s="23"/>
    </row>
    <row r="79" spans="5:5" s="22" customFormat="1" ht="16.350000000000001" customHeight="1" x14ac:dyDescent="0.3">
      <c r="E79" s="23"/>
    </row>
    <row r="80" spans="5:5" s="22" customFormat="1" ht="16.350000000000001" customHeight="1" x14ac:dyDescent="0.3">
      <c r="E80" s="23"/>
    </row>
    <row r="81" spans="5:5" s="22" customFormat="1" ht="16.350000000000001" customHeight="1" x14ac:dyDescent="0.3">
      <c r="E81" s="23"/>
    </row>
    <row r="82" spans="5:5" s="22" customFormat="1" ht="16.350000000000001" customHeight="1" x14ac:dyDescent="0.3">
      <c r="E82" s="23"/>
    </row>
    <row r="83" spans="5:5" s="22" customFormat="1" ht="16.350000000000001" customHeight="1" x14ac:dyDescent="0.3">
      <c r="E83" s="23"/>
    </row>
    <row r="84" spans="5:5" s="22" customFormat="1" ht="16.350000000000001" customHeight="1" x14ac:dyDescent="0.3">
      <c r="E84" s="23"/>
    </row>
    <row r="85" spans="5:5" s="22" customFormat="1" ht="16.350000000000001" customHeight="1" x14ac:dyDescent="0.3">
      <c r="E85" s="23"/>
    </row>
    <row r="86" spans="5:5" s="22" customFormat="1" ht="16.350000000000001" customHeight="1" x14ac:dyDescent="0.3">
      <c r="E86" s="23"/>
    </row>
    <row r="87" spans="5:5" s="22" customFormat="1" ht="16.350000000000001" customHeight="1" x14ac:dyDescent="0.3">
      <c r="E87" s="23"/>
    </row>
    <row r="88" spans="5:5" s="22" customFormat="1" ht="16.350000000000001" customHeight="1" x14ac:dyDescent="0.3">
      <c r="E88" s="23"/>
    </row>
    <row r="89" spans="5:5" s="22" customFormat="1" ht="16.350000000000001" customHeight="1" x14ac:dyDescent="0.3">
      <c r="E89" s="23"/>
    </row>
    <row r="90" spans="5:5" s="22" customFormat="1" ht="15.75" customHeight="1" x14ac:dyDescent="0.3">
      <c r="E90" s="23"/>
    </row>
    <row r="91" spans="5:5" s="22" customFormat="1" ht="15.75" customHeight="1" x14ac:dyDescent="0.3">
      <c r="E91" s="23"/>
    </row>
    <row r="92" spans="5:5" s="22" customFormat="1" ht="15.75" customHeight="1" x14ac:dyDescent="0.3">
      <c r="E92" s="23"/>
    </row>
    <row r="93" spans="5:5" s="22" customFormat="1" ht="15.75" customHeight="1" x14ac:dyDescent="0.3">
      <c r="E93" s="23"/>
    </row>
    <row r="94" spans="5:5" s="22" customFormat="1" ht="15.75" customHeight="1" x14ac:dyDescent="0.3">
      <c r="E94" s="23"/>
    </row>
    <row r="95" spans="5:5" s="22" customFormat="1" ht="15.75" customHeight="1" x14ac:dyDescent="0.3">
      <c r="E95" s="23"/>
    </row>
    <row r="96" spans="5:5" s="22" customFormat="1" ht="15.75" customHeight="1" x14ac:dyDescent="0.3">
      <c r="E96" s="23"/>
    </row>
    <row r="97" spans="5:5" s="22" customFormat="1" ht="15.75" customHeight="1" x14ac:dyDescent="0.3">
      <c r="E97" s="23"/>
    </row>
    <row r="98" spans="5:5" s="22" customFormat="1" ht="15.75" customHeight="1" x14ac:dyDescent="0.3">
      <c r="E98" s="23"/>
    </row>
    <row r="99" spans="5:5" s="22" customFormat="1" ht="15.75" customHeight="1" x14ac:dyDescent="0.3">
      <c r="E99" s="23"/>
    </row>
    <row r="100" spans="5:5" s="22" customFormat="1" ht="15.75" customHeight="1" x14ac:dyDescent="0.3">
      <c r="E100" s="23"/>
    </row>
    <row r="101" spans="5:5" s="22" customFormat="1" ht="15.75" customHeight="1" x14ac:dyDescent="0.3">
      <c r="E101" s="23"/>
    </row>
    <row r="102" spans="5:5" s="22" customFormat="1" ht="15.75" customHeight="1" x14ac:dyDescent="0.3">
      <c r="E102" s="23"/>
    </row>
    <row r="103" spans="5:5" s="22" customFormat="1" ht="15.75" customHeight="1" x14ac:dyDescent="0.3">
      <c r="E103" s="23"/>
    </row>
    <row r="104" spans="5:5" s="22" customFormat="1" ht="15.75" customHeight="1" x14ac:dyDescent="0.3">
      <c r="E104" s="23"/>
    </row>
    <row r="105" spans="5:5" s="22" customFormat="1" ht="15.75" customHeight="1" x14ac:dyDescent="0.3">
      <c r="E105" s="23"/>
    </row>
    <row r="106" spans="5:5" s="22" customFormat="1" ht="15.75" customHeight="1" x14ac:dyDescent="0.3">
      <c r="E106" s="23"/>
    </row>
    <row r="107" spans="5:5" s="22" customFormat="1" ht="15.75" customHeight="1" x14ac:dyDescent="0.3">
      <c r="E107" s="23"/>
    </row>
    <row r="108" spans="5:5" s="22" customFormat="1" ht="15.75" customHeight="1" x14ac:dyDescent="0.3">
      <c r="E108" s="23"/>
    </row>
    <row r="109" spans="5:5" s="22" customFormat="1" ht="15.75" customHeight="1" x14ac:dyDescent="0.3">
      <c r="E109" s="23"/>
    </row>
    <row r="110" spans="5:5" s="22" customFormat="1" ht="15.75" customHeight="1" x14ac:dyDescent="0.3">
      <c r="E110" s="23"/>
    </row>
    <row r="111" spans="5:5" s="22" customFormat="1" ht="15.75" customHeight="1" x14ac:dyDescent="0.3">
      <c r="E111" s="23"/>
    </row>
    <row r="112" spans="5:5" ht="15.75" customHeight="1" x14ac:dyDescent="0.3"/>
    <row r="113" spans="1:5" s="5" customFormat="1" ht="15.75" customHeight="1" x14ac:dyDescent="0.3">
      <c r="A113" s="22"/>
      <c r="B113" s="22"/>
      <c r="C113" s="22"/>
      <c r="D113" s="22"/>
      <c r="E113" s="23"/>
    </row>
    <row r="116" spans="1:5" s="21" customFormat="1" x14ac:dyDescent="0.3">
      <c r="A116" s="22"/>
      <c r="B116" s="22"/>
      <c r="C116" s="22"/>
      <c r="D116" s="22"/>
      <c r="E116" s="23"/>
    </row>
  </sheetData>
  <mergeCells count="20">
    <mergeCell ref="D34:E34"/>
    <mergeCell ref="D35:E35"/>
    <mergeCell ref="A37:D37"/>
    <mergeCell ref="A23:B23"/>
    <mergeCell ref="A25:B25"/>
    <mergeCell ref="A30:B30"/>
    <mergeCell ref="A32:B32"/>
    <mergeCell ref="A33:B33"/>
    <mergeCell ref="A34:B34"/>
    <mergeCell ref="A14:D14"/>
    <mergeCell ref="A15:D15"/>
    <mergeCell ref="A20:B20"/>
    <mergeCell ref="A21:B21"/>
    <mergeCell ref="A22:B22"/>
    <mergeCell ref="A13:D13"/>
    <mergeCell ref="A4:D4"/>
    <mergeCell ref="A6:D6"/>
    <mergeCell ref="A8:D8"/>
    <mergeCell ref="A10:D10"/>
    <mergeCell ref="A12:D12"/>
  </mergeCells>
  <pageMargins left="0" right="0" top="1.1811023622047245" bottom="0.98425196850393704" header="0.39370078740157483" footer="0.59055118110236227"/>
  <pageSetup paperSize="9" fitToWidth="0" fitToHeight="0" orientation="portrait" r:id="rId1"/>
  <headerFooter>
    <oddHeader>&amp;L&amp;"-,Tučné"&amp;14MĚSTO Štíty&amp;"-,Obyčejné"
&amp;"-,Tučné"&amp;8IČO: 00303453
DIČ: CZ00303453&amp;C&amp;"-,Tučné"&amp;14 ROZPOČET SCHVÁLENÝ
&amp;RRok 2024</oddHeader>
    <oddFooter>&amp;C&amp;A&amp;R&amp;P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5"/>
  <sheetViews>
    <sheetView workbookViewId="0">
      <selection activeCell="E17" sqref="E17"/>
    </sheetView>
  </sheetViews>
  <sheetFormatPr defaultRowHeight="14.4" x14ac:dyDescent="0.3"/>
  <cols>
    <col min="1" max="2" width="5.33203125" style="102" customWidth="1"/>
    <col min="3" max="3" width="42.6640625" style="102" customWidth="1"/>
    <col min="4" max="6" width="15.6640625" style="102" customWidth="1"/>
  </cols>
  <sheetData>
    <row r="1" spans="1:6" x14ac:dyDescent="0.3">
      <c r="A1" s="499"/>
      <c r="B1" s="499"/>
      <c r="C1" s="499"/>
      <c r="D1" s="499"/>
      <c r="E1" s="499"/>
    </row>
    <row r="2" spans="1:6" ht="16.8" thickBot="1" x14ac:dyDescent="0.35">
      <c r="A2" s="96" t="s">
        <v>0</v>
      </c>
      <c r="B2" s="97"/>
      <c r="C2" s="98"/>
      <c r="D2" s="99"/>
      <c r="E2" s="100"/>
      <c r="F2" s="101"/>
    </row>
    <row r="3" spans="1:6" s="95" customFormat="1" ht="23.4" customHeight="1" thickBot="1" x14ac:dyDescent="0.3">
      <c r="A3" s="103" t="s">
        <v>1</v>
      </c>
      <c r="B3" s="104" t="s">
        <v>2</v>
      </c>
      <c r="C3" s="105" t="s">
        <v>3</v>
      </c>
      <c r="D3" s="106" t="s">
        <v>217</v>
      </c>
      <c r="E3" s="106" t="s">
        <v>218</v>
      </c>
      <c r="F3" s="107" t="s">
        <v>219</v>
      </c>
    </row>
    <row r="4" spans="1:6" s="189" customFormat="1" ht="17.7" customHeight="1" x14ac:dyDescent="0.3">
      <c r="A4" s="228">
        <v>0</v>
      </c>
      <c r="B4" s="229">
        <v>1111</v>
      </c>
      <c r="C4" s="229" t="s">
        <v>129</v>
      </c>
      <c r="D4" s="230">
        <v>7000000</v>
      </c>
      <c r="E4" s="230">
        <v>7008301.9299999997</v>
      </c>
      <c r="F4" s="231">
        <v>7000000</v>
      </c>
    </row>
    <row r="5" spans="1:6" s="189" customFormat="1" ht="17.7" customHeight="1" x14ac:dyDescent="0.3">
      <c r="A5" s="232">
        <v>0</v>
      </c>
      <c r="B5" s="233">
        <v>1112</v>
      </c>
      <c r="C5" s="233" t="s">
        <v>131</v>
      </c>
      <c r="D5" s="234">
        <v>570000</v>
      </c>
      <c r="E5" s="234">
        <v>563483.21</v>
      </c>
      <c r="F5" s="235">
        <v>600000</v>
      </c>
    </row>
    <row r="6" spans="1:6" s="189" customFormat="1" ht="17.7" customHeight="1" x14ac:dyDescent="0.3">
      <c r="A6" s="232">
        <v>0</v>
      </c>
      <c r="B6" s="233">
        <v>1113</v>
      </c>
      <c r="C6" s="233" t="s">
        <v>132</v>
      </c>
      <c r="D6" s="234">
        <v>1650000</v>
      </c>
      <c r="E6" s="234">
        <v>1625999.56</v>
      </c>
      <c r="F6" s="235">
        <v>1700000</v>
      </c>
    </row>
    <row r="7" spans="1:6" s="189" customFormat="1" ht="17.7" customHeight="1" x14ac:dyDescent="0.3">
      <c r="A7" s="232">
        <v>0</v>
      </c>
      <c r="B7" s="233">
        <v>1121</v>
      </c>
      <c r="C7" s="233" t="s">
        <v>133</v>
      </c>
      <c r="D7" s="234">
        <v>11800000</v>
      </c>
      <c r="E7" s="234">
        <v>11792235.68</v>
      </c>
      <c r="F7" s="235">
        <v>12000000</v>
      </c>
    </row>
    <row r="8" spans="1:6" s="189" customFormat="1" ht="17.7" customHeight="1" x14ac:dyDescent="0.3">
      <c r="A8" s="232">
        <v>0</v>
      </c>
      <c r="B8" s="233">
        <v>1122</v>
      </c>
      <c r="C8" s="233" t="s">
        <v>183</v>
      </c>
      <c r="D8" s="234">
        <v>2536490</v>
      </c>
      <c r="E8" s="234">
        <v>2536490</v>
      </c>
      <c r="F8" s="235">
        <v>0</v>
      </c>
    </row>
    <row r="9" spans="1:6" s="189" customFormat="1" ht="17.7" customHeight="1" x14ac:dyDescent="0.3">
      <c r="A9" s="232">
        <v>0</v>
      </c>
      <c r="B9" s="233">
        <v>1211</v>
      </c>
      <c r="C9" s="233" t="s">
        <v>134</v>
      </c>
      <c r="D9" s="234">
        <v>21220000</v>
      </c>
      <c r="E9" s="234">
        <v>21218222.25</v>
      </c>
      <c r="F9" s="235">
        <v>21300000</v>
      </c>
    </row>
    <row r="10" spans="1:6" s="189" customFormat="1" ht="17.7" customHeight="1" x14ac:dyDescent="0.3">
      <c r="A10" s="232">
        <v>0</v>
      </c>
      <c r="B10" s="233">
        <v>1334</v>
      </c>
      <c r="C10" s="233" t="s">
        <v>135</v>
      </c>
      <c r="D10" s="234">
        <v>50340.6</v>
      </c>
      <c r="E10" s="234">
        <v>50340.6</v>
      </c>
      <c r="F10" s="236">
        <v>3885.6</v>
      </c>
    </row>
    <row r="11" spans="1:6" s="189" customFormat="1" ht="17.7" customHeight="1" x14ac:dyDescent="0.3">
      <c r="A11" s="232">
        <v>0</v>
      </c>
      <c r="B11" s="233">
        <v>1341</v>
      </c>
      <c r="C11" s="233" t="s">
        <v>148</v>
      </c>
      <c r="D11" s="234">
        <v>65000</v>
      </c>
      <c r="E11" s="234">
        <v>62068</v>
      </c>
      <c r="F11" s="235">
        <v>63000</v>
      </c>
    </row>
    <row r="12" spans="1:6" s="189" customFormat="1" ht="17.7" customHeight="1" x14ac:dyDescent="0.3">
      <c r="A12" s="232">
        <v>0</v>
      </c>
      <c r="B12" s="233">
        <v>1342</v>
      </c>
      <c r="C12" s="233" t="s">
        <v>151</v>
      </c>
      <c r="D12" s="234">
        <v>50000</v>
      </c>
      <c r="E12" s="234">
        <v>43960</v>
      </c>
      <c r="F12" s="235">
        <v>50000</v>
      </c>
    </row>
    <row r="13" spans="1:6" s="189" customFormat="1" ht="17.7" customHeight="1" x14ac:dyDescent="0.3">
      <c r="A13" s="232">
        <v>0</v>
      </c>
      <c r="B13" s="233">
        <v>1343</v>
      </c>
      <c r="C13" s="233" t="s">
        <v>184</v>
      </c>
      <c r="D13" s="234">
        <v>6000</v>
      </c>
      <c r="E13" s="234">
        <v>5400</v>
      </c>
      <c r="F13" s="235">
        <v>0</v>
      </c>
    </row>
    <row r="14" spans="1:6" s="189" customFormat="1" ht="17.7" customHeight="1" x14ac:dyDescent="0.3">
      <c r="A14" s="232">
        <v>0</v>
      </c>
      <c r="B14" s="233">
        <v>1345</v>
      </c>
      <c r="C14" s="233" t="s">
        <v>185</v>
      </c>
      <c r="D14" s="234">
        <v>1200000</v>
      </c>
      <c r="E14" s="234">
        <v>1137160</v>
      </c>
      <c r="F14" s="235">
        <v>1200000</v>
      </c>
    </row>
    <row r="15" spans="1:6" s="189" customFormat="1" ht="17.7" customHeight="1" x14ac:dyDescent="0.3">
      <c r="A15" s="232">
        <v>0</v>
      </c>
      <c r="B15" s="233">
        <v>1349</v>
      </c>
      <c r="C15" s="233" t="s">
        <v>152</v>
      </c>
      <c r="D15" s="234">
        <v>15000</v>
      </c>
      <c r="E15" s="234">
        <v>16465.21</v>
      </c>
      <c r="F15" s="235">
        <v>15000</v>
      </c>
    </row>
    <row r="16" spans="1:6" s="189" customFormat="1" ht="17.7" customHeight="1" x14ac:dyDescent="0.3">
      <c r="A16" s="232">
        <v>0</v>
      </c>
      <c r="B16" s="233">
        <v>1356</v>
      </c>
      <c r="C16" s="233" t="s">
        <v>186</v>
      </c>
      <c r="D16" s="234">
        <v>23000</v>
      </c>
      <c r="E16" s="234">
        <v>22999.68</v>
      </c>
      <c r="F16" s="235">
        <v>22999.68</v>
      </c>
    </row>
    <row r="17" spans="1:6" s="189" customFormat="1" ht="17.7" customHeight="1" x14ac:dyDescent="0.3">
      <c r="A17" s="232">
        <v>0</v>
      </c>
      <c r="B17" s="233">
        <v>1361</v>
      </c>
      <c r="C17" s="233" t="s">
        <v>154</v>
      </c>
      <c r="D17" s="234">
        <v>42000</v>
      </c>
      <c r="E17" s="234">
        <v>42035</v>
      </c>
      <c r="F17" s="235">
        <v>40000</v>
      </c>
    </row>
    <row r="18" spans="1:6" s="189" customFormat="1" ht="17.7" customHeight="1" x14ac:dyDescent="0.3">
      <c r="A18" s="232">
        <v>0</v>
      </c>
      <c r="B18" s="233">
        <v>1381</v>
      </c>
      <c r="C18" s="233" t="s">
        <v>144</v>
      </c>
      <c r="D18" s="234">
        <v>300000</v>
      </c>
      <c r="E18" s="234">
        <v>301076.81</v>
      </c>
      <c r="F18" s="236">
        <v>300000</v>
      </c>
    </row>
    <row r="19" spans="1:6" s="189" customFormat="1" ht="17.7" customHeight="1" x14ac:dyDescent="0.3">
      <c r="A19" s="232">
        <v>0</v>
      </c>
      <c r="B19" s="233">
        <v>1382</v>
      </c>
      <c r="C19" s="233" t="s">
        <v>147</v>
      </c>
      <c r="D19" s="234">
        <v>3.35</v>
      </c>
      <c r="E19" s="234">
        <v>3.35</v>
      </c>
      <c r="F19" s="235">
        <v>10</v>
      </c>
    </row>
    <row r="20" spans="1:6" s="189" customFormat="1" ht="17.7" customHeight="1" x14ac:dyDescent="0.3">
      <c r="A20" s="232">
        <v>0</v>
      </c>
      <c r="B20" s="233">
        <v>1511</v>
      </c>
      <c r="C20" s="233" t="s">
        <v>142</v>
      </c>
      <c r="D20" s="234">
        <v>1700000</v>
      </c>
      <c r="E20" s="234">
        <v>1649315.8</v>
      </c>
      <c r="F20" s="236">
        <v>1800000</v>
      </c>
    </row>
    <row r="21" spans="1:6" s="189" customFormat="1" ht="17.7" customHeight="1" x14ac:dyDescent="0.3">
      <c r="A21" s="232">
        <v>0</v>
      </c>
      <c r="B21" s="233">
        <v>4111</v>
      </c>
      <c r="C21" s="233" t="s">
        <v>213</v>
      </c>
      <c r="D21" s="234">
        <v>193000</v>
      </c>
      <c r="E21" s="234">
        <v>193000</v>
      </c>
      <c r="F21" s="236">
        <v>0</v>
      </c>
    </row>
    <row r="22" spans="1:6" s="189" customFormat="1" ht="17.7" customHeight="1" x14ac:dyDescent="0.3">
      <c r="A22" s="232">
        <v>0</v>
      </c>
      <c r="B22" s="233">
        <v>4112</v>
      </c>
      <c r="C22" s="233" t="s">
        <v>6</v>
      </c>
      <c r="D22" s="234">
        <v>789700</v>
      </c>
      <c r="E22" s="234">
        <v>789700</v>
      </c>
      <c r="F22" s="236">
        <v>751200</v>
      </c>
    </row>
    <row r="23" spans="1:6" s="189" customFormat="1" ht="17.7" customHeight="1" x14ac:dyDescent="0.3">
      <c r="A23" s="232">
        <v>0</v>
      </c>
      <c r="B23" s="233">
        <v>4116</v>
      </c>
      <c r="C23" s="233" t="s">
        <v>270</v>
      </c>
      <c r="D23" s="234">
        <v>4246266</v>
      </c>
      <c r="E23" s="234">
        <v>4246266</v>
      </c>
      <c r="F23" s="236">
        <v>432020</v>
      </c>
    </row>
    <row r="24" spans="1:6" s="189" customFormat="1" ht="17.7" customHeight="1" thickBot="1" x14ac:dyDescent="0.35">
      <c r="A24" s="239">
        <v>0</v>
      </c>
      <c r="B24" s="240">
        <v>4122</v>
      </c>
      <c r="C24" s="240" t="s">
        <v>7</v>
      </c>
      <c r="D24" s="241">
        <v>185537.12</v>
      </c>
      <c r="E24" s="241">
        <v>185537.12</v>
      </c>
      <c r="F24" s="255">
        <v>0</v>
      </c>
    </row>
    <row r="25" spans="1:6" s="190" customFormat="1" ht="17.7" customHeight="1" thickBot="1" x14ac:dyDescent="0.35">
      <c r="A25" s="243">
        <v>0</v>
      </c>
      <c r="B25" s="497" t="s">
        <v>8</v>
      </c>
      <c r="C25" s="497"/>
      <c r="D25" s="244">
        <f>SUM(D4:D24)</f>
        <v>53642337.07</v>
      </c>
      <c r="E25" s="244">
        <f t="shared" ref="E25:F25" si="0">SUM(E4:E24)</f>
        <v>53490060.199999996</v>
      </c>
      <c r="F25" s="245">
        <f t="shared" si="0"/>
        <v>47278115.280000001</v>
      </c>
    </row>
    <row r="26" spans="1:6" s="189" customFormat="1" ht="17.7" customHeight="1" x14ac:dyDescent="0.3">
      <c r="A26" s="256">
        <v>1032</v>
      </c>
      <c r="B26" s="257">
        <v>2111</v>
      </c>
      <c r="C26" s="257" t="s">
        <v>187</v>
      </c>
      <c r="D26" s="258">
        <v>8400000</v>
      </c>
      <c r="E26" s="258">
        <v>8221274.8399999999</v>
      </c>
      <c r="F26" s="262">
        <v>8000000</v>
      </c>
    </row>
    <row r="27" spans="1:6" s="189" customFormat="1" ht="17.7" customHeight="1" x14ac:dyDescent="0.3">
      <c r="A27" s="232">
        <v>1032</v>
      </c>
      <c r="B27" s="233">
        <v>2112</v>
      </c>
      <c r="C27" s="233" t="s">
        <v>188</v>
      </c>
      <c r="D27" s="234">
        <v>1000000</v>
      </c>
      <c r="E27" s="234">
        <v>928238.45</v>
      </c>
      <c r="F27" s="235">
        <v>1000000</v>
      </c>
    </row>
    <row r="28" spans="1:6" s="189" customFormat="1" ht="17.7" customHeight="1" x14ac:dyDescent="0.3">
      <c r="A28" s="232">
        <v>1032</v>
      </c>
      <c r="B28" s="233">
        <v>2131</v>
      </c>
      <c r="C28" s="233" t="s">
        <v>157</v>
      </c>
      <c r="D28" s="234">
        <v>16432.91</v>
      </c>
      <c r="E28" s="234">
        <v>16432.91</v>
      </c>
      <c r="F28" s="236">
        <v>17472.54</v>
      </c>
    </row>
    <row r="29" spans="1:6" s="189" customFormat="1" ht="17.7" customHeight="1" thickBot="1" x14ac:dyDescent="0.35">
      <c r="A29" s="239">
        <v>1032</v>
      </c>
      <c r="B29" s="240">
        <v>2324</v>
      </c>
      <c r="C29" s="240" t="s">
        <v>189</v>
      </c>
      <c r="D29" s="241">
        <v>474.32</v>
      </c>
      <c r="E29" s="241">
        <v>474.32</v>
      </c>
      <c r="F29" s="255">
        <v>4571.62</v>
      </c>
    </row>
    <row r="30" spans="1:6" s="190" customFormat="1" ht="17.7" customHeight="1" thickBot="1" x14ac:dyDescent="0.35">
      <c r="A30" s="243">
        <v>1032</v>
      </c>
      <c r="B30" s="497" t="s">
        <v>9</v>
      </c>
      <c r="C30" s="497"/>
      <c r="D30" s="244">
        <f>SUM(D26:D29)</f>
        <v>9416907.2300000004</v>
      </c>
      <c r="E30" s="244">
        <f t="shared" ref="E30:F30" si="1">SUM(E26:E29)</f>
        <v>9166420.5199999996</v>
      </c>
      <c r="F30" s="245">
        <f t="shared" si="1"/>
        <v>9022044.1599999983</v>
      </c>
    </row>
    <row r="31" spans="1:6" s="189" customFormat="1" ht="17.7" customHeight="1" x14ac:dyDescent="0.3">
      <c r="A31" s="256">
        <v>2143</v>
      </c>
      <c r="B31" s="257">
        <v>2111</v>
      </c>
      <c r="C31" s="257" t="s">
        <v>187</v>
      </c>
      <c r="D31" s="258">
        <v>7000</v>
      </c>
      <c r="E31" s="258">
        <v>6030</v>
      </c>
      <c r="F31" s="260">
        <v>7000</v>
      </c>
    </row>
    <row r="32" spans="1:6" s="189" customFormat="1" ht="17.7" customHeight="1" thickBot="1" x14ac:dyDescent="0.35">
      <c r="A32" s="239">
        <v>2143</v>
      </c>
      <c r="B32" s="240">
        <v>2112</v>
      </c>
      <c r="C32" s="240" t="s">
        <v>188</v>
      </c>
      <c r="D32" s="241">
        <v>14000</v>
      </c>
      <c r="E32" s="241">
        <v>13701</v>
      </c>
      <c r="F32" s="242">
        <v>10000</v>
      </c>
    </row>
    <row r="33" spans="1:6" s="190" customFormat="1" ht="17.7" customHeight="1" thickBot="1" x14ac:dyDescent="0.35">
      <c r="A33" s="243">
        <v>2143</v>
      </c>
      <c r="B33" s="497" t="s">
        <v>10</v>
      </c>
      <c r="C33" s="497"/>
      <c r="D33" s="244">
        <f>SUM(D31:D32)</f>
        <v>21000</v>
      </c>
      <c r="E33" s="244">
        <f t="shared" ref="E33:F33" si="2">SUM(E31:E32)</f>
        <v>19731</v>
      </c>
      <c r="F33" s="245">
        <f t="shared" si="2"/>
        <v>17000</v>
      </c>
    </row>
    <row r="34" spans="1:6" s="189" customFormat="1" ht="17.7" customHeight="1" thickBot="1" x14ac:dyDescent="0.35">
      <c r="A34" s="251">
        <v>2310</v>
      </c>
      <c r="B34" s="252">
        <v>2111</v>
      </c>
      <c r="C34" s="252" t="s">
        <v>187</v>
      </c>
      <c r="D34" s="253">
        <v>1700000</v>
      </c>
      <c r="E34" s="253">
        <v>1651915.86</v>
      </c>
      <c r="F34" s="254">
        <v>1700000</v>
      </c>
    </row>
    <row r="35" spans="1:6" s="190" customFormat="1" ht="17.7" customHeight="1" thickBot="1" x14ac:dyDescent="0.35">
      <c r="A35" s="243">
        <v>2310</v>
      </c>
      <c r="B35" s="497" t="s">
        <v>11</v>
      </c>
      <c r="C35" s="497"/>
      <c r="D35" s="244">
        <f>SUM(D34)</f>
        <v>1700000</v>
      </c>
      <c r="E35" s="244">
        <f t="shared" ref="E35:F35" si="3">SUM(E34)</f>
        <v>1651915.86</v>
      </c>
      <c r="F35" s="245">
        <f t="shared" si="3"/>
        <v>1700000</v>
      </c>
    </row>
    <row r="36" spans="1:6" s="189" customFormat="1" ht="17.7" customHeight="1" thickBot="1" x14ac:dyDescent="0.35">
      <c r="A36" s="251">
        <v>2321</v>
      </c>
      <c r="B36" s="252">
        <v>2111</v>
      </c>
      <c r="C36" s="252" t="s">
        <v>187</v>
      </c>
      <c r="D36" s="253">
        <v>1400000</v>
      </c>
      <c r="E36" s="253">
        <v>1409690.84</v>
      </c>
      <c r="F36" s="254">
        <v>1500000</v>
      </c>
    </row>
    <row r="37" spans="1:6" s="190" customFormat="1" ht="17.7" customHeight="1" thickBot="1" x14ac:dyDescent="0.35">
      <c r="A37" s="243">
        <v>2321</v>
      </c>
      <c r="B37" s="497" t="s">
        <v>190</v>
      </c>
      <c r="C37" s="497"/>
      <c r="D37" s="244">
        <f>SUM(D36)</f>
        <v>1400000</v>
      </c>
      <c r="E37" s="244">
        <f t="shared" ref="E37:F37" si="4">SUM(E36)</f>
        <v>1409690.84</v>
      </c>
      <c r="F37" s="245">
        <f t="shared" si="4"/>
        <v>1500000</v>
      </c>
    </row>
    <row r="38" spans="1:6" s="189" customFormat="1" ht="17.7" customHeight="1" x14ac:dyDescent="0.3">
      <c r="A38" s="256">
        <v>3314</v>
      </c>
      <c r="B38" s="257">
        <v>2111</v>
      </c>
      <c r="C38" s="257" t="s">
        <v>187</v>
      </c>
      <c r="D38" s="258">
        <v>8000</v>
      </c>
      <c r="E38" s="258">
        <v>8220</v>
      </c>
      <c r="F38" s="260">
        <v>8000</v>
      </c>
    </row>
    <row r="39" spans="1:6" s="189" customFormat="1" ht="17.7" customHeight="1" x14ac:dyDescent="0.3">
      <c r="A39" s="232">
        <v>3314</v>
      </c>
      <c r="B39" s="233">
        <v>2212</v>
      </c>
      <c r="C39" s="233" t="s">
        <v>193</v>
      </c>
      <c r="D39" s="234">
        <v>0</v>
      </c>
      <c r="E39" s="234">
        <v>0</v>
      </c>
      <c r="F39" s="235">
        <v>500</v>
      </c>
    </row>
    <row r="40" spans="1:6" s="189" customFormat="1" ht="17.7" customHeight="1" thickBot="1" x14ac:dyDescent="0.35">
      <c r="A40" s="239">
        <v>3314</v>
      </c>
      <c r="B40" s="240">
        <v>2324</v>
      </c>
      <c r="C40" s="240" t="s">
        <v>189</v>
      </c>
      <c r="D40" s="241">
        <v>500</v>
      </c>
      <c r="E40" s="241">
        <v>0</v>
      </c>
      <c r="F40" s="242">
        <v>0</v>
      </c>
    </row>
    <row r="41" spans="1:6" s="190" customFormat="1" ht="17.7" customHeight="1" thickBot="1" x14ac:dyDescent="0.35">
      <c r="A41" s="243">
        <v>3314</v>
      </c>
      <c r="B41" s="497" t="s">
        <v>12</v>
      </c>
      <c r="C41" s="497"/>
      <c r="D41" s="244">
        <f>SUM(D38:D40)</f>
        <v>8500</v>
      </c>
      <c r="E41" s="244">
        <f>SUM(E38:E40)</f>
        <v>8220</v>
      </c>
      <c r="F41" s="245">
        <f>SUM(F38:F40)</f>
        <v>8500</v>
      </c>
    </row>
    <row r="42" spans="1:6" s="189" customFormat="1" ht="17.100000000000001" customHeight="1" x14ac:dyDescent="0.3">
      <c r="A42" s="256">
        <v>3319</v>
      </c>
      <c r="B42" s="257">
        <v>2111</v>
      </c>
      <c r="C42" s="257" t="s">
        <v>187</v>
      </c>
      <c r="D42" s="258">
        <v>75000</v>
      </c>
      <c r="E42" s="258">
        <v>74767.08</v>
      </c>
      <c r="F42" s="260">
        <v>75000</v>
      </c>
    </row>
    <row r="43" spans="1:6" s="189" customFormat="1" ht="17.100000000000001" customHeight="1" x14ac:dyDescent="0.3">
      <c r="A43" s="232">
        <v>3319</v>
      </c>
      <c r="B43" s="233">
        <v>2132</v>
      </c>
      <c r="C43" s="233" t="s">
        <v>159</v>
      </c>
      <c r="D43" s="234">
        <v>25000</v>
      </c>
      <c r="E43" s="234">
        <v>24718</v>
      </c>
      <c r="F43" s="235">
        <v>25000</v>
      </c>
    </row>
    <row r="44" spans="1:6" s="189" customFormat="1" ht="17.100000000000001" customHeight="1" x14ac:dyDescent="0.3">
      <c r="A44" s="232">
        <v>3319</v>
      </c>
      <c r="B44" s="233">
        <v>2133</v>
      </c>
      <c r="C44" s="233" t="s">
        <v>160</v>
      </c>
      <c r="D44" s="234">
        <v>4000</v>
      </c>
      <c r="E44" s="234">
        <v>4000</v>
      </c>
      <c r="F44" s="235">
        <v>4000</v>
      </c>
    </row>
    <row r="45" spans="1:6" s="189" customFormat="1" ht="17.100000000000001" customHeight="1" x14ac:dyDescent="0.3">
      <c r="A45" s="232">
        <v>3319</v>
      </c>
      <c r="B45" s="233">
        <v>2212</v>
      </c>
      <c r="C45" s="233" t="s">
        <v>193</v>
      </c>
      <c r="D45" s="234">
        <v>860</v>
      </c>
      <c r="E45" s="234">
        <v>859.51</v>
      </c>
      <c r="F45" s="235">
        <v>1000</v>
      </c>
    </row>
    <row r="46" spans="1:6" s="189" customFormat="1" ht="17.100000000000001" customHeight="1" x14ac:dyDescent="0.3">
      <c r="A46" s="232">
        <v>3319</v>
      </c>
      <c r="B46" s="233">
        <v>2321</v>
      </c>
      <c r="C46" s="233" t="s">
        <v>162</v>
      </c>
      <c r="D46" s="234">
        <v>38000</v>
      </c>
      <c r="E46" s="234">
        <v>38000</v>
      </c>
      <c r="F46" s="235">
        <v>0</v>
      </c>
    </row>
    <row r="47" spans="1:6" s="189" customFormat="1" ht="17.100000000000001" customHeight="1" thickBot="1" x14ac:dyDescent="0.35">
      <c r="A47" s="239">
        <v>3319</v>
      </c>
      <c r="B47" s="240">
        <v>2324</v>
      </c>
      <c r="C47" s="240" t="s">
        <v>189</v>
      </c>
      <c r="D47" s="241">
        <v>1000</v>
      </c>
      <c r="E47" s="241">
        <v>0</v>
      </c>
      <c r="F47" s="242">
        <v>0</v>
      </c>
    </row>
    <row r="48" spans="1:6" s="190" customFormat="1" ht="17.100000000000001" customHeight="1" thickBot="1" x14ac:dyDescent="0.35">
      <c r="A48" s="243">
        <v>3319</v>
      </c>
      <c r="B48" s="497" t="s">
        <v>14</v>
      </c>
      <c r="C48" s="497"/>
      <c r="D48" s="244">
        <f>SUM(D42:D47)</f>
        <v>143860</v>
      </c>
      <c r="E48" s="244">
        <f t="shared" ref="E48:F48" si="5">SUM(E42:E47)</f>
        <v>142344.59</v>
      </c>
      <c r="F48" s="245">
        <f t="shared" si="5"/>
        <v>105000</v>
      </c>
    </row>
    <row r="49" spans="1:6" s="189" customFormat="1" ht="17.100000000000001" customHeight="1" thickBot="1" x14ac:dyDescent="0.35">
      <c r="A49" s="251">
        <v>3399</v>
      </c>
      <c r="B49" s="252">
        <v>2111</v>
      </c>
      <c r="C49" s="252" t="s">
        <v>187</v>
      </c>
      <c r="D49" s="253">
        <v>15719</v>
      </c>
      <c r="E49" s="253">
        <v>15719</v>
      </c>
      <c r="F49" s="254">
        <v>0</v>
      </c>
    </row>
    <row r="50" spans="1:6" s="190" customFormat="1" ht="17.100000000000001" customHeight="1" thickBot="1" x14ac:dyDescent="0.35">
      <c r="A50" s="243">
        <v>3399</v>
      </c>
      <c r="B50" s="497" t="s">
        <v>37</v>
      </c>
      <c r="C50" s="497"/>
      <c r="D50" s="244">
        <f>SUM(D49)</f>
        <v>15719</v>
      </c>
      <c r="E50" s="244">
        <f t="shared" ref="E50:F50" si="6">SUM(E49)</f>
        <v>15719</v>
      </c>
      <c r="F50" s="245">
        <f t="shared" si="6"/>
        <v>0</v>
      </c>
    </row>
    <row r="51" spans="1:6" s="189" customFormat="1" ht="17.100000000000001" customHeight="1" x14ac:dyDescent="0.3">
      <c r="A51" s="256">
        <v>3539</v>
      </c>
      <c r="B51" s="257">
        <v>2111</v>
      </c>
      <c r="C51" s="257" t="s">
        <v>187</v>
      </c>
      <c r="D51" s="258">
        <v>138550</v>
      </c>
      <c r="E51" s="258">
        <v>138550</v>
      </c>
      <c r="F51" s="260">
        <v>147100</v>
      </c>
    </row>
    <row r="52" spans="1:6" s="189" customFormat="1" ht="17.100000000000001" customHeight="1" x14ac:dyDescent="0.3">
      <c r="A52" s="232">
        <v>3539</v>
      </c>
      <c r="B52" s="233">
        <v>2132</v>
      </c>
      <c r="C52" s="233" t="s">
        <v>159</v>
      </c>
      <c r="D52" s="234">
        <v>80193</v>
      </c>
      <c r="E52" s="234">
        <v>80193</v>
      </c>
      <c r="F52" s="235">
        <v>84972</v>
      </c>
    </row>
    <row r="53" spans="1:6" s="189" customFormat="1" ht="17.100000000000001" customHeight="1" thickBot="1" x14ac:dyDescent="0.35">
      <c r="A53" s="239">
        <v>3539</v>
      </c>
      <c r="B53" s="240">
        <v>2133</v>
      </c>
      <c r="C53" s="240" t="s">
        <v>160</v>
      </c>
      <c r="D53" s="241">
        <v>89874</v>
      </c>
      <c r="E53" s="241">
        <v>89878.8</v>
      </c>
      <c r="F53" s="242">
        <v>90967.8</v>
      </c>
    </row>
    <row r="54" spans="1:6" s="190" customFormat="1" ht="17.100000000000001" customHeight="1" thickBot="1" x14ac:dyDescent="0.35">
      <c r="A54" s="243">
        <v>3539</v>
      </c>
      <c r="B54" s="497" t="s">
        <v>15</v>
      </c>
      <c r="C54" s="497"/>
      <c r="D54" s="244">
        <f>SUM(D51:D53)</f>
        <v>308617</v>
      </c>
      <c r="E54" s="244">
        <f t="shared" ref="E54:F54" si="7">SUM(E51:E53)</f>
        <v>308621.8</v>
      </c>
      <c r="F54" s="245">
        <f t="shared" si="7"/>
        <v>323039.8</v>
      </c>
    </row>
    <row r="55" spans="1:6" s="189" customFormat="1" ht="17.100000000000001" customHeight="1" x14ac:dyDescent="0.3">
      <c r="A55" s="256">
        <v>3612</v>
      </c>
      <c r="B55" s="257">
        <v>2111</v>
      </c>
      <c r="C55" s="257" t="s">
        <v>187</v>
      </c>
      <c r="D55" s="258">
        <v>1900000</v>
      </c>
      <c r="E55" s="258">
        <v>1918977.05</v>
      </c>
      <c r="F55" s="260">
        <v>2000000</v>
      </c>
    </row>
    <row r="56" spans="1:6" s="189" customFormat="1" ht="17.100000000000001" customHeight="1" x14ac:dyDescent="0.3">
      <c r="A56" s="232">
        <v>3612</v>
      </c>
      <c r="B56" s="233">
        <v>2132</v>
      </c>
      <c r="C56" s="233" t="s">
        <v>159</v>
      </c>
      <c r="D56" s="234">
        <v>3950000</v>
      </c>
      <c r="E56" s="234">
        <v>3960329.33</v>
      </c>
      <c r="F56" s="235">
        <v>4000000</v>
      </c>
    </row>
    <row r="57" spans="1:6" s="189" customFormat="1" ht="17.100000000000001" customHeight="1" x14ac:dyDescent="0.3">
      <c r="A57" s="232">
        <v>3612</v>
      </c>
      <c r="B57" s="233">
        <v>2212</v>
      </c>
      <c r="C57" s="233" t="s">
        <v>193</v>
      </c>
      <c r="D57" s="234">
        <v>3038</v>
      </c>
      <c r="E57" s="234">
        <v>3038</v>
      </c>
      <c r="F57" s="235">
        <v>0</v>
      </c>
    </row>
    <row r="58" spans="1:6" s="189" customFormat="1" ht="17.100000000000001" customHeight="1" thickBot="1" x14ac:dyDescent="0.35">
      <c r="A58" s="239">
        <v>3612</v>
      </c>
      <c r="B58" s="240">
        <v>2324</v>
      </c>
      <c r="C58" s="240" t="s">
        <v>189</v>
      </c>
      <c r="D58" s="241">
        <v>53229</v>
      </c>
      <c r="E58" s="241">
        <v>53229</v>
      </c>
      <c r="F58" s="255">
        <v>53425</v>
      </c>
    </row>
    <row r="59" spans="1:6" s="190" customFormat="1" ht="17.100000000000001" customHeight="1" thickBot="1" x14ac:dyDescent="0.35">
      <c r="A59" s="243">
        <v>3612</v>
      </c>
      <c r="B59" s="497" t="s">
        <v>16</v>
      </c>
      <c r="C59" s="497"/>
      <c r="D59" s="244">
        <f>SUM(D55:D58)</f>
        <v>5906267</v>
      </c>
      <c r="E59" s="244">
        <f t="shared" ref="E59:F59" si="8">SUM(E55:E58)</f>
        <v>5935573.3799999999</v>
      </c>
      <c r="F59" s="245">
        <f t="shared" si="8"/>
        <v>6053425</v>
      </c>
    </row>
    <row r="60" spans="1:6" s="189" customFormat="1" ht="17.100000000000001" customHeight="1" x14ac:dyDescent="0.3">
      <c r="A60" s="256">
        <v>3613</v>
      </c>
      <c r="B60" s="257">
        <v>2111</v>
      </c>
      <c r="C60" s="257" t="s">
        <v>187</v>
      </c>
      <c r="D60" s="258">
        <v>230000</v>
      </c>
      <c r="E60" s="258">
        <v>230775.4</v>
      </c>
      <c r="F60" s="260">
        <v>250000</v>
      </c>
    </row>
    <row r="61" spans="1:6" s="189" customFormat="1" ht="17.100000000000001" customHeight="1" x14ac:dyDescent="0.3">
      <c r="A61" s="232">
        <v>3613</v>
      </c>
      <c r="B61" s="233">
        <v>2132</v>
      </c>
      <c r="C61" s="233" t="s">
        <v>159</v>
      </c>
      <c r="D61" s="234">
        <v>450000</v>
      </c>
      <c r="E61" s="234">
        <v>450058</v>
      </c>
      <c r="F61" s="235">
        <v>463000</v>
      </c>
    </row>
    <row r="62" spans="1:6" s="189" customFormat="1" ht="17.100000000000001" customHeight="1" thickBot="1" x14ac:dyDescent="0.35">
      <c r="A62" s="239">
        <v>3613</v>
      </c>
      <c r="B62" s="240">
        <v>2133</v>
      </c>
      <c r="C62" s="240" t="s">
        <v>160</v>
      </c>
      <c r="D62" s="241">
        <v>1859</v>
      </c>
      <c r="E62" s="241">
        <v>1859</v>
      </c>
      <c r="F62" s="242">
        <v>3640</v>
      </c>
    </row>
    <row r="63" spans="1:6" s="190" customFormat="1" ht="17.100000000000001" customHeight="1" thickBot="1" x14ac:dyDescent="0.35">
      <c r="A63" s="243">
        <v>3613</v>
      </c>
      <c r="B63" s="497" t="s">
        <v>17</v>
      </c>
      <c r="C63" s="497"/>
      <c r="D63" s="244">
        <f>SUM(D60:D62)</f>
        <v>681859</v>
      </c>
      <c r="E63" s="244">
        <f t="shared" ref="E63:F63" si="9">SUM(E60:E62)</f>
        <v>682692.4</v>
      </c>
      <c r="F63" s="245">
        <f t="shared" si="9"/>
        <v>716640</v>
      </c>
    </row>
    <row r="64" spans="1:6" s="189" customFormat="1" ht="17.100000000000001" customHeight="1" thickBot="1" x14ac:dyDescent="0.35">
      <c r="A64" s="251">
        <v>3632</v>
      </c>
      <c r="B64" s="252">
        <v>2111</v>
      </c>
      <c r="C64" s="252" t="s">
        <v>187</v>
      </c>
      <c r="D64" s="253">
        <v>26600</v>
      </c>
      <c r="E64" s="253">
        <v>25000</v>
      </c>
      <c r="F64" s="254">
        <v>32000</v>
      </c>
    </row>
    <row r="65" spans="1:6" s="190" customFormat="1" ht="17.100000000000001" customHeight="1" thickBot="1" x14ac:dyDescent="0.35">
      <c r="A65" s="243">
        <v>3632</v>
      </c>
      <c r="B65" s="497" t="s">
        <v>18</v>
      </c>
      <c r="C65" s="497"/>
      <c r="D65" s="244">
        <f>SUM(D64)</f>
        <v>26600</v>
      </c>
      <c r="E65" s="244">
        <f t="shared" ref="E65:F65" si="10">SUM(E64)</f>
        <v>25000</v>
      </c>
      <c r="F65" s="245">
        <f t="shared" si="10"/>
        <v>32000</v>
      </c>
    </row>
    <row r="66" spans="1:6" s="189" customFormat="1" ht="17.100000000000001" customHeight="1" thickBot="1" x14ac:dyDescent="0.35">
      <c r="A66" s="251">
        <v>3633</v>
      </c>
      <c r="B66" s="252">
        <v>2133</v>
      </c>
      <c r="C66" s="252" t="s">
        <v>160</v>
      </c>
      <c r="D66" s="253">
        <v>106669.97</v>
      </c>
      <c r="E66" s="253">
        <v>106669.97</v>
      </c>
      <c r="F66" s="254">
        <v>106669.97</v>
      </c>
    </row>
    <row r="67" spans="1:6" s="190" customFormat="1" ht="17.100000000000001" customHeight="1" thickBot="1" x14ac:dyDescent="0.35">
      <c r="A67" s="243">
        <v>3633</v>
      </c>
      <c r="B67" s="497" t="s">
        <v>19</v>
      </c>
      <c r="C67" s="497"/>
      <c r="D67" s="244">
        <f>SUM(D66)</f>
        <v>106669.97</v>
      </c>
      <c r="E67" s="244">
        <f t="shared" ref="E67:F67" si="11">SUM(E66)</f>
        <v>106669.97</v>
      </c>
      <c r="F67" s="245">
        <f t="shared" si="11"/>
        <v>106669.97</v>
      </c>
    </row>
    <row r="68" spans="1:6" s="189" customFormat="1" ht="17.100000000000001" customHeight="1" x14ac:dyDescent="0.3">
      <c r="A68" s="256">
        <v>3639</v>
      </c>
      <c r="B68" s="257">
        <v>2111</v>
      </c>
      <c r="C68" s="257" t="s">
        <v>187</v>
      </c>
      <c r="D68" s="258">
        <v>500000</v>
      </c>
      <c r="E68" s="258">
        <v>435771.88</v>
      </c>
      <c r="F68" s="260">
        <v>500000</v>
      </c>
    </row>
    <row r="69" spans="1:6" s="189" customFormat="1" ht="17.100000000000001" customHeight="1" x14ac:dyDescent="0.3">
      <c r="A69" s="232">
        <v>3639</v>
      </c>
      <c r="B69" s="233">
        <v>2119</v>
      </c>
      <c r="C69" s="233" t="s">
        <v>20</v>
      </c>
      <c r="D69" s="234">
        <v>6500000</v>
      </c>
      <c r="E69" s="234">
        <v>6476816.3600000003</v>
      </c>
      <c r="F69" s="237">
        <v>6626775.1600000001</v>
      </c>
    </row>
    <row r="70" spans="1:6" s="189" customFormat="1" ht="17.100000000000001" customHeight="1" x14ac:dyDescent="0.3">
      <c r="A70" s="232">
        <v>3639</v>
      </c>
      <c r="B70" s="233">
        <v>2131</v>
      </c>
      <c r="C70" s="233" t="s">
        <v>157</v>
      </c>
      <c r="D70" s="234">
        <v>165000</v>
      </c>
      <c r="E70" s="234">
        <v>162323</v>
      </c>
      <c r="F70" s="235">
        <v>176284</v>
      </c>
    </row>
    <row r="71" spans="1:6" s="189" customFormat="1" ht="17.100000000000001" customHeight="1" x14ac:dyDescent="0.3">
      <c r="A71" s="232">
        <v>3639</v>
      </c>
      <c r="B71" s="233">
        <v>2132</v>
      </c>
      <c r="C71" s="233" t="s">
        <v>159</v>
      </c>
      <c r="D71" s="234">
        <v>35000</v>
      </c>
      <c r="E71" s="234">
        <v>30000</v>
      </c>
      <c r="F71" s="235">
        <v>30000</v>
      </c>
    </row>
    <row r="72" spans="1:6" s="189" customFormat="1" ht="17.100000000000001" customHeight="1" x14ac:dyDescent="0.3">
      <c r="A72" s="232">
        <v>3639</v>
      </c>
      <c r="B72" s="233">
        <v>2133</v>
      </c>
      <c r="C72" s="233" t="s">
        <v>160</v>
      </c>
      <c r="D72" s="234">
        <v>2000</v>
      </c>
      <c r="E72" s="234">
        <v>2100</v>
      </c>
      <c r="F72" s="235">
        <v>2000</v>
      </c>
    </row>
    <row r="73" spans="1:6" s="189" customFormat="1" ht="17.100000000000001" customHeight="1" x14ac:dyDescent="0.3">
      <c r="A73" s="232">
        <v>3639</v>
      </c>
      <c r="B73" s="233">
        <v>2324</v>
      </c>
      <c r="C73" s="233" t="s">
        <v>189</v>
      </c>
      <c r="D73" s="234">
        <v>57905.73</v>
      </c>
      <c r="E73" s="234">
        <v>57840.24</v>
      </c>
      <c r="F73" s="236">
        <v>29906.63</v>
      </c>
    </row>
    <row r="74" spans="1:6" s="189" customFormat="1" ht="17.100000000000001" customHeight="1" thickBot="1" x14ac:dyDescent="0.35">
      <c r="A74" s="239">
        <v>3639</v>
      </c>
      <c r="B74" s="240">
        <v>3111</v>
      </c>
      <c r="C74" s="240" t="s">
        <v>191</v>
      </c>
      <c r="D74" s="241">
        <v>100000</v>
      </c>
      <c r="E74" s="241">
        <v>92790</v>
      </c>
      <c r="F74" s="255">
        <v>500000</v>
      </c>
    </row>
    <row r="75" spans="1:6" s="190" customFormat="1" ht="17.100000000000001" customHeight="1" thickBot="1" x14ac:dyDescent="0.35">
      <c r="A75" s="243">
        <v>3639</v>
      </c>
      <c r="B75" s="497" t="s">
        <v>192</v>
      </c>
      <c r="C75" s="497"/>
      <c r="D75" s="244">
        <f>SUM(D68:D74)</f>
        <v>7359905.7300000004</v>
      </c>
      <c r="E75" s="244">
        <f>SUM(E68:E74)</f>
        <v>7257641.4800000004</v>
      </c>
      <c r="F75" s="245">
        <f t="shared" ref="F75" si="12">SUM(F68:F74)</f>
        <v>7864965.79</v>
      </c>
    </row>
    <row r="76" spans="1:6" s="189" customFormat="1" ht="17.100000000000001" customHeight="1" thickBot="1" x14ac:dyDescent="0.35">
      <c r="A76" s="251">
        <v>3721</v>
      </c>
      <c r="B76" s="252">
        <v>2111</v>
      </c>
      <c r="C76" s="252" t="s">
        <v>187</v>
      </c>
      <c r="D76" s="253">
        <v>0</v>
      </c>
      <c r="E76" s="253">
        <v>0</v>
      </c>
      <c r="F76" s="261">
        <v>0</v>
      </c>
    </row>
    <row r="77" spans="1:6" s="190" customFormat="1" ht="17.100000000000001" customHeight="1" thickBot="1" x14ac:dyDescent="0.35">
      <c r="A77" s="243">
        <v>3721</v>
      </c>
      <c r="B77" s="501" t="s">
        <v>21</v>
      </c>
      <c r="C77" s="501"/>
      <c r="D77" s="244">
        <f>SUM(D76)</f>
        <v>0</v>
      </c>
      <c r="E77" s="244">
        <f t="shared" ref="E77:F77" si="13">SUM(E76)</f>
        <v>0</v>
      </c>
      <c r="F77" s="245">
        <f t="shared" si="13"/>
        <v>0</v>
      </c>
    </row>
    <row r="78" spans="1:6" s="189" customFormat="1" ht="17.100000000000001" customHeight="1" x14ac:dyDescent="0.3">
      <c r="A78" s="256">
        <v>3722</v>
      </c>
      <c r="B78" s="257">
        <v>2111</v>
      </c>
      <c r="C78" s="257" t="s">
        <v>187</v>
      </c>
      <c r="D78" s="258">
        <v>230000</v>
      </c>
      <c r="E78" s="258">
        <v>167513.64000000001</v>
      </c>
      <c r="F78" s="260">
        <v>180000</v>
      </c>
    </row>
    <row r="79" spans="1:6" s="189" customFormat="1" ht="17.100000000000001" customHeight="1" thickBot="1" x14ac:dyDescent="0.35">
      <c r="A79" s="239">
        <v>3722</v>
      </c>
      <c r="B79" s="240">
        <v>2112</v>
      </c>
      <c r="C79" s="240" t="s">
        <v>188</v>
      </c>
      <c r="D79" s="241">
        <v>2000</v>
      </c>
      <c r="E79" s="241">
        <v>1920</v>
      </c>
      <c r="F79" s="242">
        <v>2000</v>
      </c>
    </row>
    <row r="80" spans="1:6" s="190" customFormat="1" ht="17.100000000000001" customHeight="1" thickBot="1" x14ac:dyDescent="0.35">
      <c r="A80" s="243">
        <v>3722</v>
      </c>
      <c r="B80" s="497" t="s">
        <v>22</v>
      </c>
      <c r="C80" s="497"/>
      <c r="D80" s="244">
        <f>SUM(D78:D79)</f>
        <v>232000</v>
      </c>
      <c r="E80" s="244">
        <f t="shared" ref="E80:F80" si="14">SUM(E78:E79)</f>
        <v>169433.64</v>
      </c>
      <c r="F80" s="245">
        <f t="shared" si="14"/>
        <v>182000</v>
      </c>
    </row>
    <row r="81" spans="1:6" s="189" customFormat="1" ht="17.7" customHeight="1" x14ac:dyDescent="0.3">
      <c r="A81" s="256">
        <v>3724</v>
      </c>
      <c r="B81" s="257">
        <v>2111</v>
      </c>
      <c r="C81" s="257" t="s">
        <v>187</v>
      </c>
      <c r="D81" s="258">
        <v>0</v>
      </c>
      <c r="E81" s="258">
        <v>0</v>
      </c>
      <c r="F81" s="259">
        <v>0</v>
      </c>
    </row>
    <row r="82" spans="1:6" s="189" customFormat="1" ht="17.7" customHeight="1" thickBot="1" x14ac:dyDescent="0.35">
      <c r="A82" s="239">
        <v>3724</v>
      </c>
      <c r="B82" s="240">
        <v>2324</v>
      </c>
      <c r="C82" s="240" t="s">
        <v>189</v>
      </c>
      <c r="D82" s="241">
        <v>8000</v>
      </c>
      <c r="E82" s="241">
        <v>7776.67</v>
      </c>
      <c r="F82" s="255">
        <v>0</v>
      </c>
    </row>
    <row r="83" spans="1:6" s="190" customFormat="1" ht="17.7" customHeight="1" thickBot="1" x14ac:dyDescent="0.35">
      <c r="A83" s="243">
        <v>3724</v>
      </c>
      <c r="B83" s="497" t="s">
        <v>23</v>
      </c>
      <c r="C83" s="497"/>
      <c r="D83" s="244">
        <f>SUM(D81:D82)</f>
        <v>8000</v>
      </c>
      <c r="E83" s="244">
        <f t="shared" ref="E83:F83" si="15">SUM(E81:E82)</f>
        <v>7776.67</v>
      </c>
      <c r="F83" s="245">
        <f t="shared" si="15"/>
        <v>0</v>
      </c>
    </row>
    <row r="84" spans="1:6" s="189" customFormat="1" ht="17.7" customHeight="1" x14ac:dyDescent="0.3">
      <c r="A84" s="256">
        <v>3725</v>
      </c>
      <c r="B84" s="257">
        <v>2111</v>
      </c>
      <c r="C84" s="257" t="s">
        <v>187</v>
      </c>
      <c r="D84" s="258">
        <v>550000</v>
      </c>
      <c r="E84" s="258">
        <v>544248.56999999995</v>
      </c>
      <c r="F84" s="260">
        <v>550000</v>
      </c>
    </row>
    <row r="85" spans="1:6" s="189" customFormat="1" ht="17.7" customHeight="1" thickBot="1" x14ac:dyDescent="0.35">
      <c r="A85" s="239">
        <v>3725</v>
      </c>
      <c r="B85" s="240">
        <v>2324</v>
      </c>
      <c r="C85" s="240" t="s">
        <v>189</v>
      </c>
      <c r="D85" s="241">
        <v>0</v>
      </c>
      <c r="E85" s="241">
        <v>0</v>
      </c>
      <c r="F85" s="255">
        <v>16000</v>
      </c>
    </row>
    <row r="86" spans="1:6" s="190" customFormat="1" ht="17.7" customHeight="1" thickBot="1" x14ac:dyDescent="0.35">
      <c r="A86" s="243">
        <v>3725</v>
      </c>
      <c r="B86" s="497" t="s">
        <v>194</v>
      </c>
      <c r="C86" s="497"/>
      <c r="D86" s="244">
        <f>SUM(D84:D85)</f>
        <v>550000</v>
      </c>
      <c r="E86" s="244">
        <f>SUM(E84:E85)</f>
        <v>544248.56999999995</v>
      </c>
      <c r="F86" s="245">
        <f>SUM(F84:F85)</f>
        <v>566000</v>
      </c>
    </row>
    <row r="87" spans="1:6" s="189" customFormat="1" ht="17.7" customHeight="1" thickBot="1" x14ac:dyDescent="0.35">
      <c r="A87" s="251">
        <v>3729</v>
      </c>
      <c r="B87" s="252">
        <v>2111</v>
      </c>
      <c r="C87" s="252" t="s">
        <v>187</v>
      </c>
      <c r="D87" s="253">
        <v>12000</v>
      </c>
      <c r="E87" s="253">
        <v>11705</v>
      </c>
      <c r="F87" s="254">
        <v>10000</v>
      </c>
    </row>
    <row r="88" spans="1:6" s="190" customFormat="1" ht="17.7" customHeight="1" thickBot="1" x14ac:dyDescent="0.35">
      <c r="A88" s="243">
        <v>3729</v>
      </c>
      <c r="B88" s="497" t="s">
        <v>25</v>
      </c>
      <c r="C88" s="497"/>
      <c r="D88" s="244">
        <f>SUM(D87)</f>
        <v>12000</v>
      </c>
      <c r="E88" s="244">
        <f t="shared" ref="E88:F88" si="16">SUM(E87)</f>
        <v>11705</v>
      </c>
      <c r="F88" s="245">
        <f t="shared" si="16"/>
        <v>10000</v>
      </c>
    </row>
    <row r="89" spans="1:6" s="189" customFormat="1" ht="17.7" customHeight="1" thickBot="1" x14ac:dyDescent="0.35">
      <c r="A89" s="251">
        <v>5512</v>
      </c>
      <c r="B89" s="252">
        <v>2322</v>
      </c>
      <c r="C89" s="252" t="s">
        <v>163</v>
      </c>
      <c r="D89" s="253">
        <v>72800</v>
      </c>
      <c r="E89" s="253">
        <v>72800</v>
      </c>
      <c r="F89" s="254">
        <v>89600</v>
      </c>
    </row>
    <row r="90" spans="1:6" s="190" customFormat="1" ht="17.7" customHeight="1" thickBot="1" x14ac:dyDescent="0.35">
      <c r="A90" s="243">
        <v>5512</v>
      </c>
      <c r="B90" s="497" t="s">
        <v>27</v>
      </c>
      <c r="C90" s="497"/>
      <c r="D90" s="244">
        <f>SUM(D89)</f>
        <v>72800</v>
      </c>
      <c r="E90" s="244">
        <f t="shared" ref="E90:F90" si="17">SUM(E89)</f>
        <v>72800</v>
      </c>
      <c r="F90" s="245">
        <f t="shared" si="17"/>
        <v>89600</v>
      </c>
    </row>
    <row r="91" spans="1:6" s="189" customFormat="1" ht="17.7" customHeight="1" x14ac:dyDescent="0.3">
      <c r="A91" s="256">
        <v>6171</v>
      </c>
      <c r="B91" s="257">
        <v>2111</v>
      </c>
      <c r="C91" s="257" t="s">
        <v>187</v>
      </c>
      <c r="D91" s="258">
        <v>25000</v>
      </c>
      <c r="E91" s="258">
        <v>25014</v>
      </c>
      <c r="F91" s="259">
        <v>25000</v>
      </c>
    </row>
    <row r="92" spans="1:6" s="189" customFormat="1" ht="17.7" customHeight="1" thickBot="1" x14ac:dyDescent="0.35">
      <c r="A92" s="239">
        <v>6171</v>
      </c>
      <c r="B92" s="240">
        <v>2324</v>
      </c>
      <c r="C92" s="240" t="s">
        <v>189</v>
      </c>
      <c r="D92" s="241">
        <v>1282</v>
      </c>
      <c r="E92" s="241">
        <v>1282</v>
      </c>
      <c r="F92" s="255">
        <v>0</v>
      </c>
    </row>
    <row r="93" spans="1:6" s="190" customFormat="1" ht="17.7" customHeight="1" thickBot="1" x14ac:dyDescent="0.35">
      <c r="A93" s="243">
        <v>6171</v>
      </c>
      <c r="B93" s="497" t="s">
        <v>28</v>
      </c>
      <c r="C93" s="497"/>
      <c r="D93" s="244">
        <f>SUM(D91:D92)</f>
        <v>26282</v>
      </c>
      <c r="E93" s="244">
        <f t="shared" ref="E93:F93" si="18">SUM(E91:E92)</f>
        <v>26296</v>
      </c>
      <c r="F93" s="245">
        <f t="shared" si="18"/>
        <v>25000</v>
      </c>
    </row>
    <row r="94" spans="1:6" s="189" customFormat="1" ht="17.7" customHeight="1" thickBot="1" x14ac:dyDescent="0.35">
      <c r="A94" s="251">
        <v>6310</v>
      </c>
      <c r="B94" s="252">
        <v>2141</v>
      </c>
      <c r="C94" s="252" t="s">
        <v>169</v>
      </c>
      <c r="D94" s="253">
        <v>140000</v>
      </c>
      <c r="E94" s="253">
        <v>138226.84</v>
      </c>
      <c r="F94" s="254">
        <v>200000</v>
      </c>
    </row>
    <row r="95" spans="1:6" s="190" customFormat="1" ht="17.7" customHeight="1" thickBot="1" x14ac:dyDescent="0.35">
      <c r="A95" s="243">
        <v>6310</v>
      </c>
      <c r="B95" s="497" t="s">
        <v>29</v>
      </c>
      <c r="C95" s="497"/>
      <c r="D95" s="244">
        <f>SUM(D94)</f>
        <v>140000</v>
      </c>
      <c r="E95" s="244">
        <f t="shared" ref="E95:F95" si="19">SUM(E94)</f>
        <v>138226.84</v>
      </c>
      <c r="F95" s="245">
        <f t="shared" si="19"/>
        <v>200000</v>
      </c>
    </row>
    <row r="96" spans="1:6" s="189" customFormat="1" ht="17.7" customHeight="1" thickBot="1" x14ac:dyDescent="0.35">
      <c r="A96" s="251">
        <v>6330</v>
      </c>
      <c r="B96" s="252">
        <v>4134</v>
      </c>
      <c r="C96" s="252" t="s">
        <v>30</v>
      </c>
      <c r="D96" s="253">
        <v>5200000</v>
      </c>
      <c r="E96" s="253">
        <v>5200000</v>
      </c>
      <c r="F96" s="254">
        <v>5200000</v>
      </c>
    </row>
    <row r="97" spans="1:6" s="190" customFormat="1" ht="17.7" customHeight="1" thickBot="1" x14ac:dyDescent="0.35">
      <c r="A97" s="243">
        <v>6330</v>
      </c>
      <c r="B97" s="497" t="s">
        <v>31</v>
      </c>
      <c r="C97" s="497"/>
      <c r="D97" s="244">
        <f>SUM(D96)</f>
        <v>5200000</v>
      </c>
      <c r="E97" s="244">
        <f t="shared" ref="E97:F97" si="20">SUM(E96)</f>
        <v>5200000</v>
      </c>
      <c r="F97" s="245">
        <f t="shared" si="20"/>
        <v>5200000</v>
      </c>
    </row>
    <row r="98" spans="1:6" s="189" customFormat="1" ht="17.7" customHeight="1" thickBot="1" x14ac:dyDescent="0.35">
      <c r="A98" s="251">
        <v>6399</v>
      </c>
      <c r="B98" s="252">
        <v>2222</v>
      </c>
      <c r="C98" s="252" t="s">
        <v>214</v>
      </c>
      <c r="D98" s="253">
        <v>12690</v>
      </c>
      <c r="E98" s="253">
        <v>12690</v>
      </c>
      <c r="F98" s="254">
        <v>0</v>
      </c>
    </row>
    <row r="99" spans="1:6" s="190" customFormat="1" ht="17.7" customHeight="1" thickBot="1" x14ac:dyDescent="0.35">
      <c r="A99" s="243">
        <v>6399</v>
      </c>
      <c r="B99" s="497" t="s">
        <v>215</v>
      </c>
      <c r="C99" s="497"/>
      <c r="D99" s="244">
        <f>SUM(D98)</f>
        <v>12690</v>
      </c>
      <c r="E99" s="244">
        <f t="shared" ref="E99:F99" si="21">SUM(E98)</f>
        <v>12690</v>
      </c>
      <c r="F99" s="245">
        <f t="shared" si="21"/>
        <v>0</v>
      </c>
    </row>
    <row r="100" spans="1:6" s="189" customFormat="1" ht="17.7" customHeight="1" thickBot="1" x14ac:dyDescent="0.35">
      <c r="A100" s="251">
        <v>6409</v>
      </c>
      <c r="B100" s="252">
        <v>2329</v>
      </c>
      <c r="C100" s="252" t="s">
        <v>13</v>
      </c>
      <c r="D100" s="253">
        <v>7986</v>
      </c>
      <c r="E100" s="253">
        <v>7986</v>
      </c>
      <c r="F100" s="254">
        <v>0</v>
      </c>
    </row>
    <row r="101" spans="1:6" s="190" customFormat="1" ht="17.7" customHeight="1" thickBot="1" x14ac:dyDescent="0.35">
      <c r="A101" s="243">
        <v>6409</v>
      </c>
      <c r="B101" s="497" t="s">
        <v>216</v>
      </c>
      <c r="C101" s="497"/>
      <c r="D101" s="244">
        <f>SUM(D100)</f>
        <v>7986</v>
      </c>
      <c r="E101" s="244">
        <f t="shared" ref="E101:F101" si="22">SUM(E100)</f>
        <v>7986</v>
      </c>
      <c r="F101" s="245">
        <f t="shared" si="22"/>
        <v>0</v>
      </c>
    </row>
    <row r="102" spans="1:6" s="95" customFormat="1" ht="16.5" customHeight="1" thickBot="1" x14ac:dyDescent="0.3">
      <c r="A102" s="502" t="s">
        <v>33</v>
      </c>
      <c r="B102" s="503"/>
      <c r="C102" s="503"/>
      <c r="D102" s="238">
        <f>SUM(D101,D99,D97,D95,D93,D90,D88,D86,D83,D80,D77,D75,D67,D65,D63,D59,D54,D50,D48,D41,D37,D35,D33,D30,D25)</f>
        <v>87000000</v>
      </c>
      <c r="E102" s="238">
        <f>SUM(E101,E99,E97,E95,E93,E90,E88,E86,E83,E80,E77,E75,E67,E65,E63,E59,E54,E50,E48,E41,E37,E35,E33,E30,E25)</f>
        <v>86411463.75999999</v>
      </c>
      <c r="F102" s="188">
        <f>SUM(F101,F99,F97,F95,F93,F90,F88,F86,F83,F80,F77,F75,F67,F65,F63,F59,F54,F50,F48,F41,F37,F35,F33,F30,F25)</f>
        <v>81000000</v>
      </c>
    </row>
    <row r="103" spans="1:6" s="190" customFormat="1" ht="16.95" customHeight="1" x14ac:dyDescent="0.3">
      <c r="A103" s="498"/>
      <c r="B103" s="498"/>
      <c r="C103" s="498"/>
      <c r="D103" s="195"/>
      <c r="E103" s="195"/>
      <c r="F103" s="227"/>
    </row>
    <row r="104" spans="1:6" s="95" customFormat="1" ht="15.6" x14ac:dyDescent="0.25">
      <c r="A104" s="94"/>
      <c r="B104" s="102"/>
      <c r="C104" s="102"/>
      <c r="D104" s="126"/>
      <c r="E104" s="126"/>
      <c r="F104" s="102"/>
    </row>
    <row r="105" spans="1:6" s="108" customFormat="1" ht="18" thickBot="1" x14ac:dyDescent="0.3">
      <c r="A105" s="495" t="s">
        <v>92</v>
      </c>
      <c r="B105" s="495"/>
      <c r="C105" s="495"/>
      <c r="D105" s="495"/>
      <c r="E105" s="495"/>
      <c r="F105" s="495"/>
    </row>
    <row r="106" spans="1:6" s="95" customFormat="1" ht="23.4" customHeight="1" thickBot="1" x14ac:dyDescent="0.3">
      <c r="A106" s="103" t="s">
        <v>1</v>
      </c>
      <c r="B106" s="104" t="s">
        <v>2</v>
      </c>
      <c r="C106" s="105" t="s">
        <v>3</v>
      </c>
      <c r="D106" s="106" t="s">
        <v>217</v>
      </c>
      <c r="E106" s="106" t="s">
        <v>218</v>
      </c>
      <c r="F106" s="107" t="s">
        <v>219</v>
      </c>
    </row>
    <row r="107" spans="1:6" s="108" customFormat="1" ht="42" customHeight="1" x14ac:dyDescent="0.25">
      <c r="A107" s="246" t="s">
        <v>4</v>
      </c>
      <c r="B107" s="247" t="s">
        <v>43</v>
      </c>
      <c r="C107" s="248" t="s">
        <v>200</v>
      </c>
      <c r="D107" s="249">
        <v>-10763019.82</v>
      </c>
      <c r="E107" s="249">
        <v>-13604921.67</v>
      </c>
      <c r="F107" s="250">
        <v>16736851.5</v>
      </c>
    </row>
    <row r="108" spans="1:6" s="108" customFormat="1" ht="15.9" customHeight="1" x14ac:dyDescent="0.25">
      <c r="A108" s="109" t="s">
        <v>4</v>
      </c>
      <c r="B108" s="110" t="s">
        <v>44</v>
      </c>
      <c r="C108" s="111" t="s">
        <v>120</v>
      </c>
      <c r="D108" s="127">
        <v>18051961.039999999</v>
      </c>
      <c r="E108" s="128">
        <v>18051961.039999999</v>
      </c>
      <c r="F108" s="112">
        <v>0</v>
      </c>
    </row>
    <row r="109" spans="1:6" s="108" customFormat="1" ht="15.9" customHeight="1" thickBot="1" x14ac:dyDescent="0.3">
      <c r="A109" s="113" t="s">
        <v>4</v>
      </c>
      <c r="B109" s="114" t="s">
        <v>45</v>
      </c>
      <c r="C109" s="132" t="s">
        <v>121</v>
      </c>
      <c r="D109" s="129">
        <v>0</v>
      </c>
      <c r="E109" s="130">
        <v>5681.97</v>
      </c>
      <c r="F109" s="115">
        <v>0</v>
      </c>
    </row>
    <row r="110" spans="1:6" s="108" customFormat="1" ht="15" thickTop="1" thickBot="1" x14ac:dyDescent="0.3">
      <c r="A110" s="116" t="s">
        <v>122</v>
      </c>
      <c r="B110" s="117"/>
      <c r="C110" s="117"/>
      <c r="D110" s="131">
        <f>SUM(D107:D109)</f>
        <v>7288941.2199999988</v>
      </c>
      <c r="E110" s="131">
        <f>SUM(E107:E109)</f>
        <v>4452721.3399999989</v>
      </c>
      <c r="F110" s="118">
        <f>SUM(F107:F109)</f>
        <v>16736851.5</v>
      </c>
    </row>
    <row r="111" spans="1:6" s="108" customFormat="1" ht="15" thickTop="1" thickBot="1" x14ac:dyDescent="0.3">
      <c r="A111" s="119"/>
      <c r="B111" s="119"/>
      <c r="C111" s="119"/>
      <c r="D111" s="120"/>
      <c r="E111" s="120"/>
      <c r="F111" s="121"/>
    </row>
    <row r="112" spans="1:6" s="108" customFormat="1" ht="18.75" customHeight="1" thickBot="1" x14ac:dyDescent="0.3">
      <c r="A112" s="495" t="s">
        <v>123</v>
      </c>
      <c r="B112" s="495"/>
      <c r="C112" s="495"/>
      <c r="D112" s="122"/>
      <c r="E112" s="496">
        <f>SUM(F102+F110)</f>
        <v>97736851.5</v>
      </c>
      <c r="F112" s="496"/>
    </row>
    <row r="113" spans="1:6" s="108" customFormat="1" ht="13.8" x14ac:dyDescent="0.25">
      <c r="A113" s="123"/>
      <c r="B113" s="123"/>
      <c r="C113" s="123"/>
      <c r="D113" s="124"/>
      <c r="E113" s="124"/>
      <c r="F113" s="125"/>
    </row>
    <row r="114" spans="1:6" s="108" customFormat="1" ht="13.8" x14ac:dyDescent="0.25">
      <c r="A114" s="500"/>
      <c r="B114" s="500"/>
      <c r="C114" s="500"/>
      <c r="D114" s="500"/>
      <c r="E114" s="124"/>
      <c r="F114" s="125"/>
    </row>
    <row r="115" spans="1:6" s="95" customFormat="1" ht="13.8" x14ac:dyDescent="0.25">
      <c r="A115" s="102"/>
      <c r="B115" s="102"/>
      <c r="C115" s="102"/>
      <c r="D115" s="126"/>
      <c r="E115" s="126"/>
      <c r="F115" s="102"/>
    </row>
  </sheetData>
  <mergeCells count="32">
    <mergeCell ref="A1:E1"/>
    <mergeCell ref="B101:C101"/>
    <mergeCell ref="B97:C97"/>
    <mergeCell ref="B99:C99"/>
    <mergeCell ref="A114:D114"/>
    <mergeCell ref="B30:C30"/>
    <mergeCell ref="B33:C33"/>
    <mergeCell ref="B41:C41"/>
    <mergeCell ref="B48:C48"/>
    <mergeCell ref="B63:C63"/>
    <mergeCell ref="B65:C65"/>
    <mergeCell ref="B75:C75"/>
    <mergeCell ref="B77:C77"/>
    <mergeCell ref="B95:C95"/>
    <mergeCell ref="A102:C102"/>
    <mergeCell ref="A105:F105"/>
    <mergeCell ref="A112:C112"/>
    <mergeCell ref="E112:F112"/>
    <mergeCell ref="B25:C25"/>
    <mergeCell ref="A103:C103"/>
    <mergeCell ref="B67:C67"/>
    <mergeCell ref="B59:C59"/>
    <mergeCell ref="B54:C54"/>
    <mergeCell ref="B50:C50"/>
    <mergeCell ref="B37:C37"/>
    <mergeCell ref="B35:C35"/>
    <mergeCell ref="B93:C93"/>
    <mergeCell ref="B90:C90"/>
    <mergeCell ref="B88:C88"/>
    <mergeCell ref="B86:C86"/>
    <mergeCell ref="B83:C83"/>
    <mergeCell ref="B80:C80"/>
  </mergeCells>
  <pageMargins left="0" right="0" top="0.78740157480314965" bottom="0.78740157480314965" header="0.31496062992125984" footer="0.31496062992125984"/>
  <pageSetup paperSize="9" orientation="portrait" r:id="rId1"/>
  <headerFooter>
    <oddHeader>&amp;L&amp;"-,Tučné"MĚSTO Štíty&amp;"-,Obyčejné"
&amp;9IČO: 00303453
DIČ: CZ00303453&amp;C&amp;"-,Tučné"&amp;12&amp;A&amp;RRok 2024</oddHeader>
    <oddFooter>&amp;R&amp;P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5"/>
  <sheetViews>
    <sheetView topLeftCell="A106" workbookViewId="0">
      <selection activeCell="J70" sqref="J70"/>
    </sheetView>
  </sheetViews>
  <sheetFormatPr defaultRowHeight="14.4" x14ac:dyDescent="0.3"/>
  <cols>
    <col min="1" max="2" width="5.33203125" style="102" customWidth="1"/>
    <col min="3" max="3" width="42.6640625" style="102" customWidth="1"/>
    <col min="4" max="6" width="15.6640625" style="102" customWidth="1"/>
  </cols>
  <sheetData>
    <row r="1" spans="1:6" x14ac:dyDescent="0.3">
      <c r="A1" s="499"/>
      <c r="B1" s="499"/>
      <c r="C1" s="499"/>
      <c r="D1" s="499"/>
      <c r="E1" s="499"/>
    </row>
    <row r="2" spans="1:6" ht="16.8" thickBot="1" x14ac:dyDescent="0.35">
      <c r="A2" s="96" t="s">
        <v>0</v>
      </c>
      <c r="B2" s="97"/>
      <c r="C2" s="98"/>
      <c r="D2" s="99"/>
      <c r="E2" s="100"/>
      <c r="F2" s="101"/>
    </row>
    <row r="3" spans="1:6" s="95" customFormat="1" ht="23.4" customHeight="1" thickBot="1" x14ac:dyDescent="0.3">
      <c r="A3" s="103" t="s">
        <v>1</v>
      </c>
      <c r="B3" s="104" t="s">
        <v>2</v>
      </c>
      <c r="C3" s="105" t="s">
        <v>3</v>
      </c>
      <c r="D3" s="106" t="s">
        <v>217</v>
      </c>
      <c r="E3" s="106" t="s">
        <v>218</v>
      </c>
      <c r="F3" s="107" t="s">
        <v>219</v>
      </c>
    </row>
    <row r="4" spans="1:6" s="189" customFormat="1" ht="17.7" customHeight="1" x14ac:dyDescent="0.3">
      <c r="A4" s="228">
        <v>0</v>
      </c>
      <c r="B4" s="229">
        <v>1111</v>
      </c>
      <c r="C4" s="229" t="s">
        <v>129</v>
      </c>
      <c r="D4" s="230">
        <v>7000000</v>
      </c>
      <c r="E4" s="230">
        <v>7008301.9299999997</v>
      </c>
      <c r="F4" s="231">
        <v>7000000</v>
      </c>
    </row>
    <row r="5" spans="1:6" s="189" customFormat="1" ht="17.7" customHeight="1" x14ac:dyDescent="0.3">
      <c r="A5" s="232">
        <v>0</v>
      </c>
      <c r="B5" s="233">
        <v>1112</v>
      </c>
      <c r="C5" s="233" t="s">
        <v>131</v>
      </c>
      <c r="D5" s="234">
        <v>570000</v>
      </c>
      <c r="E5" s="234">
        <v>563483.21</v>
      </c>
      <c r="F5" s="235">
        <v>600000</v>
      </c>
    </row>
    <row r="6" spans="1:6" s="189" customFormat="1" ht="17.7" customHeight="1" x14ac:dyDescent="0.3">
      <c r="A6" s="232">
        <v>0</v>
      </c>
      <c r="B6" s="233">
        <v>1113</v>
      </c>
      <c r="C6" s="233" t="s">
        <v>132</v>
      </c>
      <c r="D6" s="234">
        <v>1650000</v>
      </c>
      <c r="E6" s="234">
        <v>1625999.56</v>
      </c>
      <c r="F6" s="235">
        <v>1700000</v>
      </c>
    </row>
    <row r="7" spans="1:6" s="189" customFormat="1" ht="17.7" customHeight="1" x14ac:dyDescent="0.3">
      <c r="A7" s="232">
        <v>0</v>
      </c>
      <c r="B7" s="233">
        <v>1121</v>
      </c>
      <c r="C7" s="233" t="s">
        <v>133</v>
      </c>
      <c r="D7" s="234">
        <v>11800000</v>
      </c>
      <c r="E7" s="234">
        <v>11792235.68</v>
      </c>
      <c r="F7" s="235">
        <v>12000000</v>
      </c>
    </row>
    <row r="8" spans="1:6" s="189" customFormat="1" ht="17.7" customHeight="1" x14ac:dyDescent="0.3">
      <c r="A8" s="232">
        <v>0</v>
      </c>
      <c r="B8" s="233">
        <v>1122</v>
      </c>
      <c r="C8" s="233" t="s">
        <v>183</v>
      </c>
      <c r="D8" s="234">
        <v>2536490</v>
      </c>
      <c r="E8" s="234">
        <v>2536490</v>
      </c>
      <c r="F8" s="235">
        <v>0</v>
      </c>
    </row>
    <row r="9" spans="1:6" s="189" customFormat="1" ht="17.7" customHeight="1" x14ac:dyDescent="0.3">
      <c r="A9" s="232">
        <v>0</v>
      </c>
      <c r="B9" s="233">
        <v>1211</v>
      </c>
      <c r="C9" s="233" t="s">
        <v>134</v>
      </c>
      <c r="D9" s="234">
        <v>21220000</v>
      </c>
      <c r="E9" s="234">
        <v>21218222.25</v>
      </c>
      <c r="F9" s="235">
        <v>21300000</v>
      </c>
    </row>
    <row r="10" spans="1:6" s="189" customFormat="1" ht="17.7" customHeight="1" x14ac:dyDescent="0.3">
      <c r="A10" s="232">
        <v>0</v>
      </c>
      <c r="B10" s="233">
        <v>1334</v>
      </c>
      <c r="C10" s="233" t="s">
        <v>135</v>
      </c>
      <c r="D10" s="234">
        <v>50340.6</v>
      </c>
      <c r="E10" s="234">
        <v>50340.6</v>
      </c>
      <c r="F10" s="236">
        <v>3885.6</v>
      </c>
    </row>
    <row r="11" spans="1:6" s="189" customFormat="1" ht="17.7" customHeight="1" x14ac:dyDescent="0.3">
      <c r="A11" s="232">
        <v>0</v>
      </c>
      <c r="B11" s="233">
        <v>1341</v>
      </c>
      <c r="C11" s="233" t="s">
        <v>148</v>
      </c>
      <c r="D11" s="234">
        <v>65000</v>
      </c>
      <c r="E11" s="234">
        <v>62068</v>
      </c>
      <c r="F11" s="235">
        <v>63000</v>
      </c>
    </row>
    <row r="12" spans="1:6" s="189" customFormat="1" ht="17.7" customHeight="1" x14ac:dyDescent="0.3">
      <c r="A12" s="232">
        <v>0</v>
      </c>
      <c r="B12" s="233">
        <v>1342</v>
      </c>
      <c r="C12" s="233" t="s">
        <v>151</v>
      </c>
      <c r="D12" s="234">
        <v>50000</v>
      </c>
      <c r="E12" s="234">
        <v>43960</v>
      </c>
      <c r="F12" s="235">
        <v>50000</v>
      </c>
    </row>
    <row r="13" spans="1:6" s="189" customFormat="1" ht="17.7" customHeight="1" x14ac:dyDescent="0.3">
      <c r="A13" s="232">
        <v>0</v>
      </c>
      <c r="B13" s="233">
        <v>1343</v>
      </c>
      <c r="C13" s="233" t="s">
        <v>184</v>
      </c>
      <c r="D13" s="234">
        <v>6000</v>
      </c>
      <c r="E13" s="234">
        <v>5400</v>
      </c>
      <c r="F13" s="235">
        <v>0</v>
      </c>
    </row>
    <row r="14" spans="1:6" s="189" customFormat="1" ht="17.7" customHeight="1" x14ac:dyDescent="0.3">
      <c r="A14" s="232">
        <v>0</v>
      </c>
      <c r="B14" s="233">
        <v>1345</v>
      </c>
      <c r="C14" s="233" t="s">
        <v>185</v>
      </c>
      <c r="D14" s="234">
        <v>1200000</v>
      </c>
      <c r="E14" s="234">
        <v>1137160</v>
      </c>
      <c r="F14" s="235">
        <v>1200000</v>
      </c>
    </row>
    <row r="15" spans="1:6" s="189" customFormat="1" ht="17.7" customHeight="1" x14ac:dyDescent="0.3">
      <c r="A15" s="232">
        <v>0</v>
      </c>
      <c r="B15" s="233">
        <v>1349</v>
      </c>
      <c r="C15" s="233" t="s">
        <v>152</v>
      </c>
      <c r="D15" s="234">
        <v>15000</v>
      </c>
      <c r="E15" s="234">
        <v>16465.21</v>
      </c>
      <c r="F15" s="235">
        <v>15000</v>
      </c>
    </row>
    <row r="16" spans="1:6" s="189" customFormat="1" ht="17.7" customHeight="1" x14ac:dyDescent="0.3">
      <c r="A16" s="232">
        <v>0</v>
      </c>
      <c r="B16" s="233">
        <v>1356</v>
      </c>
      <c r="C16" s="233" t="s">
        <v>186</v>
      </c>
      <c r="D16" s="234">
        <v>23000</v>
      </c>
      <c r="E16" s="234">
        <v>22999.68</v>
      </c>
      <c r="F16" s="235">
        <v>22999.68</v>
      </c>
    </row>
    <row r="17" spans="1:6" s="189" customFormat="1" ht="17.7" customHeight="1" x14ac:dyDescent="0.3">
      <c r="A17" s="232">
        <v>0</v>
      </c>
      <c r="B17" s="233">
        <v>1361</v>
      </c>
      <c r="C17" s="233" t="s">
        <v>154</v>
      </c>
      <c r="D17" s="234">
        <v>42000</v>
      </c>
      <c r="E17" s="234">
        <v>42035</v>
      </c>
      <c r="F17" s="235">
        <v>40000</v>
      </c>
    </row>
    <row r="18" spans="1:6" s="189" customFormat="1" ht="17.7" customHeight="1" x14ac:dyDescent="0.3">
      <c r="A18" s="232">
        <v>0</v>
      </c>
      <c r="B18" s="233">
        <v>1381</v>
      </c>
      <c r="C18" s="233" t="s">
        <v>144</v>
      </c>
      <c r="D18" s="234">
        <v>300000</v>
      </c>
      <c r="E18" s="234">
        <v>301076.81</v>
      </c>
      <c r="F18" s="236">
        <v>300000</v>
      </c>
    </row>
    <row r="19" spans="1:6" s="189" customFormat="1" ht="17.7" customHeight="1" x14ac:dyDescent="0.3">
      <c r="A19" s="232">
        <v>0</v>
      </c>
      <c r="B19" s="233">
        <v>1382</v>
      </c>
      <c r="C19" s="233" t="s">
        <v>147</v>
      </c>
      <c r="D19" s="234">
        <v>3.35</v>
      </c>
      <c r="E19" s="234">
        <v>3.35</v>
      </c>
      <c r="F19" s="235">
        <v>10</v>
      </c>
    </row>
    <row r="20" spans="1:6" s="189" customFormat="1" ht="17.7" customHeight="1" x14ac:dyDescent="0.3">
      <c r="A20" s="232">
        <v>0</v>
      </c>
      <c r="B20" s="233">
        <v>1511</v>
      </c>
      <c r="C20" s="233" t="s">
        <v>142</v>
      </c>
      <c r="D20" s="234">
        <v>1700000</v>
      </c>
      <c r="E20" s="234">
        <v>1649315.8</v>
      </c>
      <c r="F20" s="236">
        <v>1800000</v>
      </c>
    </row>
    <row r="21" spans="1:6" s="189" customFormat="1" ht="17.7" customHeight="1" x14ac:dyDescent="0.3">
      <c r="A21" s="232">
        <v>0</v>
      </c>
      <c r="B21" s="233">
        <v>4111</v>
      </c>
      <c r="C21" s="233" t="s">
        <v>213</v>
      </c>
      <c r="D21" s="234">
        <v>193000</v>
      </c>
      <c r="E21" s="234">
        <v>193000</v>
      </c>
      <c r="F21" s="236">
        <v>0</v>
      </c>
    </row>
    <row r="22" spans="1:6" s="189" customFormat="1" ht="17.7" customHeight="1" x14ac:dyDescent="0.3">
      <c r="A22" s="232">
        <v>0</v>
      </c>
      <c r="B22" s="233">
        <v>4112</v>
      </c>
      <c r="C22" s="233" t="s">
        <v>6</v>
      </c>
      <c r="D22" s="234">
        <v>789700</v>
      </c>
      <c r="E22" s="234">
        <v>789700</v>
      </c>
      <c r="F22" s="236">
        <v>751200</v>
      </c>
    </row>
    <row r="23" spans="1:6" s="189" customFormat="1" ht="17.7" customHeight="1" x14ac:dyDescent="0.3">
      <c r="A23" s="232">
        <v>0</v>
      </c>
      <c r="B23" s="233">
        <v>4116</v>
      </c>
      <c r="C23" s="233" t="s">
        <v>270</v>
      </c>
      <c r="D23" s="234">
        <v>4246266</v>
      </c>
      <c r="E23" s="234">
        <v>4246266</v>
      </c>
      <c r="F23" s="236">
        <v>432020</v>
      </c>
    </row>
    <row r="24" spans="1:6" s="189" customFormat="1" ht="17.7" customHeight="1" thickBot="1" x14ac:dyDescent="0.35">
      <c r="A24" s="239">
        <v>0</v>
      </c>
      <c r="B24" s="240">
        <v>4122</v>
      </c>
      <c r="C24" s="240" t="s">
        <v>294</v>
      </c>
      <c r="D24" s="241">
        <v>185537.12</v>
      </c>
      <c r="E24" s="241">
        <v>185537.12</v>
      </c>
      <c r="F24" s="255">
        <v>42250</v>
      </c>
    </row>
    <row r="25" spans="1:6" s="190" customFormat="1" ht="17.7" customHeight="1" thickBot="1" x14ac:dyDescent="0.35">
      <c r="A25" s="243">
        <v>0</v>
      </c>
      <c r="B25" s="497" t="s">
        <v>8</v>
      </c>
      <c r="C25" s="497"/>
      <c r="D25" s="244">
        <f>SUM(D4:D24)</f>
        <v>53642337.07</v>
      </c>
      <c r="E25" s="244">
        <f t="shared" ref="E25:F25" si="0">SUM(E4:E24)</f>
        <v>53490060.199999996</v>
      </c>
      <c r="F25" s="245">
        <f t="shared" si="0"/>
        <v>47320365.280000001</v>
      </c>
    </row>
    <row r="26" spans="1:6" s="189" customFormat="1" ht="17.7" customHeight="1" x14ac:dyDescent="0.3">
      <c r="A26" s="256">
        <v>1032</v>
      </c>
      <c r="B26" s="257">
        <v>2111</v>
      </c>
      <c r="C26" s="257" t="s">
        <v>187</v>
      </c>
      <c r="D26" s="258">
        <v>8400000</v>
      </c>
      <c r="E26" s="258">
        <v>8221274.8399999999</v>
      </c>
      <c r="F26" s="262">
        <v>8000000</v>
      </c>
    </row>
    <row r="27" spans="1:6" s="189" customFormat="1" ht="17.7" customHeight="1" x14ac:dyDescent="0.3">
      <c r="A27" s="232">
        <v>1032</v>
      </c>
      <c r="B27" s="233">
        <v>2112</v>
      </c>
      <c r="C27" s="233" t="s">
        <v>188</v>
      </c>
      <c r="D27" s="234">
        <v>1000000</v>
      </c>
      <c r="E27" s="234">
        <v>928238.45</v>
      </c>
      <c r="F27" s="235">
        <v>1000000</v>
      </c>
    </row>
    <row r="28" spans="1:6" s="189" customFormat="1" ht="17.7" customHeight="1" x14ac:dyDescent="0.3">
      <c r="A28" s="232">
        <v>1032</v>
      </c>
      <c r="B28" s="233">
        <v>2131</v>
      </c>
      <c r="C28" s="233" t="s">
        <v>157</v>
      </c>
      <c r="D28" s="234">
        <v>16432.91</v>
      </c>
      <c r="E28" s="234">
        <v>16432.91</v>
      </c>
      <c r="F28" s="236">
        <v>17472.54</v>
      </c>
    </row>
    <row r="29" spans="1:6" s="189" customFormat="1" ht="17.7" customHeight="1" thickBot="1" x14ac:dyDescent="0.35">
      <c r="A29" s="239">
        <v>1032</v>
      </c>
      <c r="B29" s="240">
        <v>2324</v>
      </c>
      <c r="C29" s="240" t="s">
        <v>189</v>
      </c>
      <c r="D29" s="241">
        <v>474.32</v>
      </c>
      <c r="E29" s="241">
        <v>474.32</v>
      </c>
      <c r="F29" s="255">
        <v>4571.62</v>
      </c>
    </row>
    <row r="30" spans="1:6" s="190" customFormat="1" ht="17.7" customHeight="1" thickBot="1" x14ac:dyDescent="0.35">
      <c r="A30" s="243">
        <v>1032</v>
      </c>
      <c r="B30" s="497" t="s">
        <v>9</v>
      </c>
      <c r="C30" s="497"/>
      <c r="D30" s="244">
        <f>SUM(D26:D29)</f>
        <v>9416907.2300000004</v>
      </c>
      <c r="E30" s="244">
        <f t="shared" ref="E30:F30" si="1">SUM(E26:E29)</f>
        <v>9166420.5199999996</v>
      </c>
      <c r="F30" s="245">
        <f t="shared" si="1"/>
        <v>9022044.1599999983</v>
      </c>
    </row>
    <row r="31" spans="1:6" s="189" customFormat="1" ht="17.7" customHeight="1" x14ac:dyDescent="0.3">
      <c r="A31" s="256">
        <v>2143</v>
      </c>
      <c r="B31" s="257">
        <v>2111</v>
      </c>
      <c r="C31" s="257" t="s">
        <v>187</v>
      </c>
      <c r="D31" s="258">
        <v>7000</v>
      </c>
      <c r="E31" s="258">
        <v>6030</v>
      </c>
      <c r="F31" s="260">
        <v>7000</v>
      </c>
    </row>
    <row r="32" spans="1:6" s="189" customFormat="1" ht="17.7" customHeight="1" thickBot="1" x14ac:dyDescent="0.35">
      <c r="A32" s="239">
        <v>2143</v>
      </c>
      <c r="B32" s="240">
        <v>2112</v>
      </c>
      <c r="C32" s="240" t="s">
        <v>188</v>
      </c>
      <c r="D32" s="241">
        <v>14000</v>
      </c>
      <c r="E32" s="241">
        <v>13701</v>
      </c>
      <c r="F32" s="242">
        <v>10000</v>
      </c>
    </row>
    <row r="33" spans="1:6" s="190" customFormat="1" ht="17.7" customHeight="1" thickBot="1" x14ac:dyDescent="0.35">
      <c r="A33" s="243">
        <v>2143</v>
      </c>
      <c r="B33" s="497" t="s">
        <v>10</v>
      </c>
      <c r="C33" s="497"/>
      <c r="D33" s="244">
        <f>SUM(D31:D32)</f>
        <v>21000</v>
      </c>
      <c r="E33" s="244">
        <f t="shared" ref="E33:F33" si="2">SUM(E31:E32)</f>
        <v>19731</v>
      </c>
      <c r="F33" s="245">
        <f t="shared" si="2"/>
        <v>17000</v>
      </c>
    </row>
    <row r="34" spans="1:6" s="189" customFormat="1" ht="17.7" customHeight="1" thickBot="1" x14ac:dyDescent="0.35">
      <c r="A34" s="251">
        <v>2310</v>
      </c>
      <c r="B34" s="252">
        <v>2111</v>
      </c>
      <c r="C34" s="252" t="s">
        <v>187</v>
      </c>
      <c r="D34" s="253">
        <v>1700000</v>
      </c>
      <c r="E34" s="253">
        <v>1651915.86</v>
      </c>
      <c r="F34" s="254">
        <v>1700000</v>
      </c>
    </row>
    <row r="35" spans="1:6" s="190" customFormat="1" ht="17.7" customHeight="1" thickBot="1" x14ac:dyDescent="0.35">
      <c r="A35" s="243">
        <v>2310</v>
      </c>
      <c r="B35" s="497" t="s">
        <v>11</v>
      </c>
      <c r="C35" s="497"/>
      <c r="D35" s="244">
        <f>SUM(D34)</f>
        <v>1700000</v>
      </c>
      <c r="E35" s="244">
        <f t="shared" ref="E35:F35" si="3">SUM(E34)</f>
        <v>1651915.86</v>
      </c>
      <c r="F35" s="245">
        <f t="shared" si="3"/>
        <v>1700000</v>
      </c>
    </row>
    <row r="36" spans="1:6" s="189" customFormat="1" ht="17.7" customHeight="1" thickBot="1" x14ac:dyDescent="0.35">
      <c r="A36" s="251">
        <v>2321</v>
      </c>
      <c r="B36" s="252">
        <v>2111</v>
      </c>
      <c r="C36" s="252" t="s">
        <v>187</v>
      </c>
      <c r="D36" s="253">
        <v>1400000</v>
      </c>
      <c r="E36" s="253">
        <v>1409690.84</v>
      </c>
      <c r="F36" s="254">
        <v>1500000</v>
      </c>
    </row>
    <row r="37" spans="1:6" s="190" customFormat="1" ht="17.7" customHeight="1" thickBot="1" x14ac:dyDescent="0.35">
      <c r="A37" s="243">
        <v>2321</v>
      </c>
      <c r="B37" s="497" t="s">
        <v>190</v>
      </c>
      <c r="C37" s="497"/>
      <c r="D37" s="244">
        <f>SUM(D36)</f>
        <v>1400000</v>
      </c>
      <c r="E37" s="244">
        <f t="shared" ref="E37:F37" si="4">SUM(E36)</f>
        <v>1409690.84</v>
      </c>
      <c r="F37" s="245">
        <f t="shared" si="4"/>
        <v>1500000</v>
      </c>
    </row>
    <row r="38" spans="1:6" s="189" customFormat="1" ht="17.7" customHeight="1" x14ac:dyDescent="0.3">
      <c r="A38" s="256">
        <v>3314</v>
      </c>
      <c r="B38" s="257">
        <v>2111</v>
      </c>
      <c r="C38" s="257" t="s">
        <v>187</v>
      </c>
      <c r="D38" s="258">
        <v>8000</v>
      </c>
      <c r="E38" s="258">
        <v>8220</v>
      </c>
      <c r="F38" s="260">
        <v>8000</v>
      </c>
    </row>
    <row r="39" spans="1:6" s="189" customFormat="1" ht="17.7" customHeight="1" x14ac:dyDescent="0.3">
      <c r="A39" s="232">
        <v>3314</v>
      </c>
      <c r="B39" s="233">
        <v>2212</v>
      </c>
      <c r="C39" s="233" t="s">
        <v>193</v>
      </c>
      <c r="D39" s="234">
        <v>0</v>
      </c>
      <c r="E39" s="234">
        <v>0</v>
      </c>
      <c r="F39" s="235">
        <v>500</v>
      </c>
    </row>
    <row r="40" spans="1:6" s="189" customFormat="1" ht="17.7" customHeight="1" thickBot="1" x14ac:dyDescent="0.35">
      <c r="A40" s="239">
        <v>3314</v>
      </c>
      <c r="B40" s="240">
        <v>2324</v>
      </c>
      <c r="C40" s="240" t="s">
        <v>189</v>
      </c>
      <c r="D40" s="241">
        <v>500</v>
      </c>
      <c r="E40" s="241">
        <v>0</v>
      </c>
      <c r="F40" s="242">
        <v>0</v>
      </c>
    </row>
    <row r="41" spans="1:6" s="190" customFormat="1" ht="17.7" customHeight="1" thickBot="1" x14ac:dyDescent="0.35">
      <c r="A41" s="243">
        <v>3314</v>
      </c>
      <c r="B41" s="497" t="s">
        <v>12</v>
      </c>
      <c r="C41" s="497"/>
      <c r="D41" s="244">
        <f>SUM(D38:D40)</f>
        <v>8500</v>
      </c>
      <c r="E41" s="244">
        <f>SUM(E38:E40)</f>
        <v>8220</v>
      </c>
      <c r="F41" s="245">
        <f>SUM(F38:F40)</f>
        <v>8500</v>
      </c>
    </row>
    <row r="42" spans="1:6" s="189" customFormat="1" ht="17.100000000000001" customHeight="1" x14ac:dyDescent="0.3">
      <c r="A42" s="256">
        <v>3319</v>
      </c>
      <c r="B42" s="257">
        <v>2111</v>
      </c>
      <c r="C42" s="257" t="s">
        <v>187</v>
      </c>
      <c r="D42" s="258">
        <v>75000</v>
      </c>
      <c r="E42" s="258">
        <v>74767.08</v>
      </c>
      <c r="F42" s="260">
        <v>75000</v>
      </c>
    </row>
    <row r="43" spans="1:6" s="189" customFormat="1" ht="17.100000000000001" customHeight="1" x14ac:dyDescent="0.3">
      <c r="A43" s="232">
        <v>3319</v>
      </c>
      <c r="B43" s="233">
        <v>2132</v>
      </c>
      <c r="C43" s="233" t="s">
        <v>159</v>
      </c>
      <c r="D43" s="234">
        <v>25000</v>
      </c>
      <c r="E43" s="234">
        <v>24718</v>
      </c>
      <c r="F43" s="235">
        <v>25000</v>
      </c>
    </row>
    <row r="44" spans="1:6" s="189" customFormat="1" ht="17.100000000000001" customHeight="1" x14ac:dyDescent="0.3">
      <c r="A44" s="232">
        <v>3319</v>
      </c>
      <c r="B44" s="233">
        <v>2133</v>
      </c>
      <c r="C44" s="233" t="s">
        <v>160</v>
      </c>
      <c r="D44" s="234">
        <v>4000</v>
      </c>
      <c r="E44" s="234">
        <v>4000</v>
      </c>
      <c r="F44" s="235">
        <v>4000</v>
      </c>
    </row>
    <row r="45" spans="1:6" s="189" customFormat="1" ht="17.100000000000001" customHeight="1" x14ac:dyDescent="0.3">
      <c r="A45" s="232">
        <v>3319</v>
      </c>
      <c r="B45" s="233">
        <v>2212</v>
      </c>
      <c r="C45" s="233" t="s">
        <v>193</v>
      </c>
      <c r="D45" s="234">
        <v>860</v>
      </c>
      <c r="E45" s="234">
        <v>859.51</v>
      </c>
      <c r="F45" s="235">
        <v>1000</v>
      </c>
    </row>
    <row r="46" spans="1:6" s="189" customFormat="1" ht="17.100000000000001" customHeight="1" x14ac:dyDescent="0.3">
      <c r="A46" s="232">
        <v>3319</v>
      </c>
      <c r="B46" s="233">
        <v>2321</v>
      </c>
      <c r="C46" s="233" t="s">
        <v>162</v>
      </c>
      <c r="D46" s="234">
        <v>38000</v>
      </c>
      <c r="E46" s="234">
        <v>38000</v>
      </c>
      <c r="F46" s="235">
        <v>0</v>
      </c>
    </row>
    <row r="47" spans="1:6" s="189" customFormat="1" ht="17.100000000000001" customHeight="1" thickBot="1" x14ac:dyDescent="0.35">
      <c r="A47" s="239">
        <v>3319</v>
      </c>
      <c r="B47" s="240">
        <v>2324</v>
      </c>
      <c r="C47" s="240" t="s">
        <v>189</v>
      </c>
      <c r="D47" s="241">
        <v>1000</v>
      </c>
      <c r="E47" s="241">
        <v>0</v>
      </c>
      <c r="F47" s="242">
        <v>0</v>
      </c>
    </row>
    <row r="48" spans="1:6" s="190" customFormat="1" ht="17.100000000000001" customHeight="1" thickBot="1" x14ac:dyDescent="0.35">
      <c r="A48" s="243">
        <v>3319</v>
      </c>
      <c r="B48" s="497" t="s">
        <v>14</v>
      </c>
      <c r="C48" s="497"/>
      <c r="D48" s="244">
        <f>SUM(D42:D47)</f>
        <v>143860</v>
      </c>
      <c r="E48" s="244">
        <f t="shared" ref="E48:F48" si="5">SUM(E42:E47)</f>
        <v>142344.59</v>
      </c>
      <c r="F48" s="245">
        <f t="shared" si="5"/>
        <v>105000</v>
      </c>
    </row>
    <row r="49" spans="1:6" s="189" customFormat="1" ht="17.100000000000001" customHeight="1" thickBot="1" x14ac:dyDescent="0.35">
      <c r="A49" s="251">
        <v>3399</v>
      </c>
      <c r="B49" s="252">
        <v>2111</v>
      </c>
      <c r="C49" s="252" t="s">
        <v>187</v>
      </c>
      <c r="D49" s="253">
        <v>15719</v>
      </c>
      <c r="E49" s="253">
        <v>15719</v>
      </c>
      <c r="F49" s="254">
        <v>0</v>
      </c>
    </row>
    <row r="50" spans="1:6" s="190" customFormat="1" ht="17.100000000000001" customHeight="1" thickBot="1" x14ac:dyDescent="0.35">
      <c r="A50" s="243">
        <v>3399</v>
      </c>
      <c r="B50" s="497" t="s">
        <v>37</v>
      </c>
      <c r="C50" s="497"/>
      <c r="D50" s="244">
        <f>SUM(D49)</f>
        <v>15719</v>
      </c>
      <c r="E50" s="244">
        <f t="shared" ref="E50:F50" si="6">SUM(E49)</f>
        <v>15719</v>
      </c>
      <c r="F50" s="245">
        <f t="shared" si="6"/>
        <v>0</v>
      </c>
    </row>
    <row r="51" spans="1:6" s="189" customFormat="1" ht="17.100000000000001" customHeight="1" x14ac:dyDescent="0.3">
      <c r="A51" s="256">
        <v>3539</v>
      </c>
      <c r="B51" s="257">
        <v>2111</v>
      </c>
      <c r="C51" s="257" t="s">
        <v>187</v>
      </c>
      <c r="D51" s="258">
        <v>138550</v>
      </c>
      <c r="E51" s="258">
        <v>138550</v>
      </c>
      <c r="F51" s="260">
        <v>147100</v>
      </c>
    </row>
    <row r="52" spans="1:6" s="189" customFormat="1" ht="17.100000000000001" customHeight="1" x14ac:dyDescent="0.3">
      <c r="A52" s="232">
        <v>3539</v>
      </c>
      <c r="B52" s="233">
        <v>2132</v>
      </c>
      <c r="C52" s="233" t="s">
        <v>159</v>
      </c>
      <c r="D52" s="234">
        <v>80193</v>
      </c>
      <c r="E52" s="234">
        <v>80193</v>
      </c>
      <c r="F52" s="235">
        <v>84972</v>
      </c>
    </row>
    <row r="53" spans="1:6" s="189" customFormat="1" ht="17.100000000000001" customHeight="1" thickBot="1" x14ac:dyDescent="0.35">
      <c r="A53" s="239">
        <v>3539</v>
      </c>
      <c r="B53" s="240">
        <v>2133</v>
      </c>
      <c r="C53" s="240" t="s">
        <v>160</v>
      </c>
      <c r="D53" s="241">
        <v>89874</v>
      </c>
      <c r="E53" s="241">
        <v>89878.8</v>
      </c>
      <c r="F53" s="242">
        <v>90967.8</v>
      </c>
    </row>
    <row r="54" spans="1:6" s="190" customFormat="1" ht="17.100000000000001" customHeight="1" thickBot="1" x14ac:dyDescent="0.35">
      <c r="A54" s="243">
        <v>3539</v>
      </c>
      <c r="B54" s="497" t="s">
        <v>15</v>
      </c>
      <c r="C54" s="497"/>
      <c r="D54" s="244">
        <f>SUM(D51:D53)</f>
        <v>308617</v>
      </c>
      <c r="E54" s="244">
        <f t="shared" ref="E54:F54" si="7">SUM(E51:E53)</f>
        <v>308621.8</v>
      </c>
      <c r="F54" s="245">
        <f t="shared" si="7"/>
        <v>323039.8</v>
      </c>
    </row>
    <row r="55" spans="1:6" s="189" customFormat="1" ht="17.100000000000001" customHeight="1" x14ac:dyDescent="0.3">
      <c r="A55" s="256">
        <v>3612</v>
      </c>
      <c r="B55" s="257">
        <v>2111</v>
      </c>
      <c r="C55" s="257" t="s">
        <v>187</v>
      </c>
      <c r="D55" s="258">
        <v>1900000</v>
      </c>
      <c r="E55" s="258">
        <v>1918977.05</v>
      </c>
      <c r="F55" s="260">
        <v>2000000</v>
      </c>
    </row>
    <row r="56" spans="1:6" s="189" customFormat="1" ht="17.100000000000001" customHeight="1" x14ac:dyDescent="0.3">
      <c r="A56" s="232">
        <v>3612</v>
      </c>
      <c r="B56" s="233">
        <v>2132</v>
      </c>
      <c r="C56" s="233" t="s">
        <v>159</v>
      </c>
      <c r="D56" s="234">
        <v>3950000</v>
      </c>
      <c r="E56" s="234">
        <v>3960329.33</v>
      </c>
      <c r="F56" s="235">
        <v>4000000</v>
      </c>
    </row>
    <row r="57" spans="1:6" s="189" customFormat="1" ht="17.100000000000001" customHeight="1" x14ac:dyDescent="0.3">
      <c r="A57" s="232">
        <v>3612</v>
      </c>
      <c r="B57" s="233">
        <v>2212</v>
      </c>
      <c r="C57" s="233" t="s">
        <v>193</v>
      </c>
      <c r="D57" s="234">
        <v>3038</v>
      </c>
      <c r="E57" s="234">
        <v>3038</v>
      </c>
      <c r="F57" s="235">
        <v>0</v>
      </c>
    </row>
    <row r="58" spans="1:6" s="189" customFormat="1" ht="17.100000000000001" customHeight="1" thickBot="1" x14ac:dyDescent="0.35">
      <c r="A58" s="239">
        <v>3612</v>
      </c>
      <c r="B58" s="240">
        <v>2324</v>
      </c>
      <c r="C58" s="240" t="s">
        <v>189</v>
      </c>
      <c r="D58" s="241">
        <v>53229</v>
      </c>
      <c r="E58" s="241">
        <v>53229</v>
      </c>
      <c r="F58" s="255">
        <v>53425</v>
      </c>
    </row>
    <row r="59" spans="1:6" s="190" customFormat="1" ht="17.100000000000001" customHeight="1" thickBot="1" x14ac:dyDescent="0.35">
      <c r="A59" s="243">
        <v>3612</v>
      </c>
      <c r="B59" s="497" t="s">
        <v>16</v>
      </c>
      <c r="C59" s="497"/>
      <c r="D59" s="244">
        <f>SUM(D55:D58)</f>
        <v>5906267</v>
      </c>
      <c r="E59" s="244">
        <f t="shared" ref="E59:F59" si="8">SUM(E55:E58)</f>
        <v>5935573.3799999999</v>
      </c>
      <c r="F59" s="245">
        <f t="shared" si="8"/>
        <v>6053425</v>
      </c>
    </row>
    <row r="60" spans="1:6" s="189" customFormat="1" ht="17.100000000000001" customHeight="1" x14ac:dyDescent="0.3">
      <c r="A60" s="256">
        <v>3613</v>
      </c>
      <c r="B60" s="257">
        <v>2111</v>
      </c>
      <c r="C60" s="257" t="s">
        <v>187</v>
      </c>
      <c r="D60" s="258">
        <v>230000</v>
      </c>
      <c r="E60" s="258">
        <v>230775.4</v>
      </c>
      <c r="F60" s="260">
        <v>250000</v>
      </c>
    </row>
    <row r="61" spans="1:6" s="189" customFormat="1" ht="17.100000000000001" customHeight="1" x14ac:dyDescent="0.3">
      <c r="A61" s="232">
        <v>3613</v>
      </c>
      <c r="B61" s="233">
        <v>2132</v>
      </c>
      <c r="C61" s="233" t="s">
        <v>159</v>
      </c>
      <c r="D61" s="234">
        <v>450000</v>
      </c>
      <c r="E61" s="234">
        <v>450058</v>
      </c>
      <c r="F61" s="235">
        <v>463000</v>
      </c>
    </row>
    <row r="62" spans="1:6" s="189" customFormat="1" ht="17.100000000000001" customHeight="1" thickBot="1" x14ac:dyDescent="0.35">
      <c r="A62" s="239">
        <v>3613</v>
      </c>
      <c r="B62" s="240">
        <v>2133</v>
      </c>
      <c r="C62" s="240" t="s">
        <v>160</v>
      </c>
      <c r="D62" s="241">
        <v>1859</v>
      </c>
      <c r="E62" s="241">
        <v>1859</v>
      </c>
      <c r="F62" s="242">
        <v>3640</v>
      </c>
    </row>
    <row r="63" spans="1:6" s="190" customFormat="1" ht="17.100000000000001" customHeight="1" thickBot="1" x14ac:dyDescent="0.35">
      <c r="A63" s="243">
        <v>3613</v>
      </c>
      <c r="B63" s="497" t="s">
        <v>17</v>
      </c>
      <c r="C63" s="497"/>
      <c r="D63" s="244">
        <f>SUM(D60:D62)</f>
        <v>681859</v>
      </c>
      <c r="E63" s="244">
        <f t="shared" ref="E63:F63" si="9">SUM(E60:E62)</f>
        <v>682692.4</v>
      </c>
      <c r="F63" s="245">
        <f t="shared" si="9"/>
        <v>716640</v>
      </c>
    </row>
    <row r="64" spans="1:6" s="189" customFormat="1" ht="17.100000000000001" customHeight="1" thickBot="1" x14ac:dyDescent="0.35">
      <c r="A64" s="251">
        <v>3632</v>
      </c>
      <c r="B64" s="252">
        <v>2111</v>
      </c>
      <c r="C64" s="252" t="s">
        <v>187</v>
      </c>
      <c r="D64" s="253">
        <v>26600</v>
      </c>
      <c r="E64" s="253">
        <v>25000</v>
      </c>
      <c r="F64" s="254">
        <v>32000</v>
      </c>
    </row>
    <row r="65" spans="1:6" s="190" customFormat="1" ht="17.100000000000001" customHeight="1" thickBot="1" x14ac:dyDescent="0.35">
      <c r="A65" s="243">
        <v>3632</v>
      </c>
      <c r="B65" s="497" t="s">
        <v>18</v>
      </c>
      <c r="C65" s="497"/>
      <c r="D65" s="244">
        <f>SUM(D64)</f>
        <v>26600</v>
      </c>
      <c r="E65" s="244">
        <f t="shared" ref="E65:F65" si="10">SUM(E64)</f>
        <v>25000</v>
      </c>
      <c r="F65" s="245">
        <f t="shared" si="10"/>
        <v>32000</v>
      </c>
    </row>
    <row r="66" spans="1:6" s="189" customFormat="1" ht="17.100000000000001" customHeight="1" thickBot="1" x14ac:dyDescent="0.35">
      <c r="A66" s="251">
        <v>3633</v>
      </c>
      <c r="B66" s="252">
        <v>2133</v>
      </c>
      <c r="C66" s="252" t="s">
        <v>160</v>
      </c>
      <c r="D66" s="253">
        <v>106669.97</v>
      </c>
      <c r="E66" s="253">
        <v>106669.97</v>
      </c>
      <c r="F66" s="254">
        <v>106669.97</v>
      </c>
    </row>
    <row r="67" spans="1:6" s="190" customFormat="1" ht="17.100000000000001" customHeight="1" thickBot="1" x14ac:dyDescent="0.35">
      <c r="A67" s="243">
        <v>3633</v>
      </c>
      <c r="B67" s="497" t="s">
        <v>19</v>
      </c>
      <c r="C67" s="497"/>
      <c r="D67" s="244">
        <f>SUM(D66)</f>
        <v>106669.97</v>
      </c>
      <c r="E67" s="244">
        <f t="shared" ref="E67:F67" si="11">SUM(E66)</f>
        <v>106669.97</v>
      </c>
      <c r="F67" s="245">
        <f t="shared" si="11"/>
        <v>106669.97</v>
      </c>
    </row>
    <row r="68" spans="1:6" s="189" customFormat="1" ht="17.100000000000001" customHeight="1" x14ac:dyDescent="0.3">
      <c r="A68" s="256">
        <v>3639</v>
      </c>
      <c r="B68" s="257">
        <v>2111</v>
      </c>
      <c r="C68" s="257" t="s">
        <v>187</v>
      </c>
      <c r="D68" s="258">
        <v>500000</v>
      </c>
      <c r="E68" s="258">
        <v>435771.88</v>
      </c>
      <c r="F68" s="260">
        <v>500000</v>
      </c>
    </row>
    <row r="69" spans="1:6" s="189" customFormat="1" ht="17.100000000000001" customHeight="1" x14ac:dyDescent="0.3">
      <c r="A69" s="232">
        <v>3639</v>
      </c>
      <c r="B69" s="233">
        <v>2119</v>
      </c>
      <c r="C69" s="233" t="s">
        <v>20</v>
      </c>
      <c r="D69" s="234">
        <v>6500000</v>
      </c>
      <c r="E69" s="234">
        <v>6476816.3600000003</v>
      </c>
      <c r="F69" s="237">
        <v>6584525.1600000001</v>
      </c>
    </row>
    <row r="70" spans="1:6" s="189" customFormat="1" ht="17.100000000000001" customHeight="1" x14ac:dyDescent="0.3">
      <c r="A70" s="232">
        <v>3639</v>
      </c>
      <c r="B70" s="233">
        <v>2131</v>
      </c>
      <c r="C70" s="233" t="s">
        <v>157</v>
      </c>
      <c r="D70" s="234">
        <v>165000</v>
      </c>
      <c r="E70" s="234">
        <v>162323</v>
      </c>
      <c r="F70" s="235">
        <v>176284</v>
      </c>
    </row>
    <row r="71" spans="1:6" s="189" customFormat="1" ht="17.100000000000001" customHeight="1" x14ac:dyDescent="0.3">
      <c r="A71" s="232">
        <v>3639</v>
      </c>
      <c r="B71" s="233">
        <v>2132</v>
      </c>
      <c r="C71" s="233" t="s">
        <v>159</v>
      </c>
      <c r="D71" s="234">
        <v>35000</v>
      </c>
      <c r="E71" s="234">
        <v>30000</v>
      </c>
      <c r="F71" s="235">
        <v>30000</v>
      </c>
    </row>
    <row r="72" spans="1:6" s="189" customFormat="1" ht="17.100000000000001" customHeight="1" x14ac:dyDescent="0.3">
      <c r="A72" s="232">
        <v>3639</v>
      </c>
      <c r="B72" s="233">
        <v>2133</v>
      </c>
      <c r="C72" s="233" t="s">
        <v>160</v>
      </c>
      <c r="D72" s="234">
        <v>2000</v>
      </c>
      <c r="E72" s="234">
        <v>2100</v>
      </c>
      <c r="F72" s="235">
        <v>2000</v>
      </c>
    </row>
    <row r="73" spans="1:6" s="189" customFormat="1" ht="17.100000000000001" customHeight="1" x14ac:dyDescent="0.3">
      <c r="A73" s="232">
        <v>3639</v>
      </c>
      <c r="B73" s="233">
        <v>2324</v>
      </c>
      <c r="C73" s="233" t="s">
        <v>189</v>
      </c>
      <c r="D73" s="234">
        <v>57905.73</v>
      </c>
      <c r="E73" s="234">
        <v>57840.24</v>
      </c>
      <c r="F73" s="236">
        <v>29906.63</v>
      </c>
    </row>
    <row r="74" spans="1:6" s="189" customFormat="1" ht="17.100000000000001" customHeight="1" thickBot="1" x14ac:dyDescent="0.35">
      <c r="A74" s="239">
        <v>3639</v>
      </c>
      <c r="B74" s="240">
        <v>3111</v>
      </c>
      <c r="C74" s="240" t="s">
        <v>191</v>
      </c>
      <c r="D74" s="241">
        <v>100000</v>
      </c>
      <c r="E74" s="241">
        <v>92790</v>
      </c>
      <c r="F74" s="255">
        <v>500000</v>
      </c>
    </row>
    <row r="75" spans="1:6" s="190" customFormat="1" ht="17.100000000000001" customHeight="1" thickBot="1" x14ac:dyDescent="0.35">
      <c r="A75" s="243">
        <v>3639</v>
      </c>
      <c r="B75" s="497" t="s">
        <v>192</v>
      </c>
      <c r="C75" s="497"/>
      <c r="D75" s="244">
        <f>SUM(D68:D74)</f>
        <v>7359905.7300000004</v>
      </c>
      <c r="E75" s="244">
        <f>SUM(E68:E74)</f>
        <v>7257641.4800000004</v>
      </c>
      <c r="F75" s="245">
        <f t="shared" ref="F75" si="12">SUM(F68:F74)</f>
        <v>7822715.79</v>
      </c>
    </row>
    <row r="76" spans="1:6" s="189" customFormat="1" ht="17.100000000000001" customHeight="1" thickBot="1" x14ac:dyDescent="0.35">
      <c r="A76" s="251">
        <v>3721</v>
      </c>
      <c r="B76" s="252">
        <v>2111</v>
      </c>
      <c r="C76" s="252" t="s">
        <v>187</v>
      </c>
      <c r="D76" s="253">
        <v>0</v>
      </c>
      <c r="E76" s="253">
        <v>0</v>
      </c>
      <c r="F76" s="261">
        <v>0</v>
      </c>
    </row>
    <row r="77" spans="1:6" s="190" customFormat="1" ht="17.100000000000001" customHeight="1" thickBot="1" x14ac:dyDescent="0.35">
      <c r="A77" s="243">
        <v>3721</v>
      </c>
      <c r="B77" s="501" t="s">
        <v>21</v>
      </c>
      <c r="C77" s="501"/>
      <c r="D77" s="244">
        <f>SUM(D76)</f>
        <v>0</v>
      </c>
      <c r="E77" s="244">
        <f t="shared" ref="E77:F77" si="13">SUM(E76)</f>
        <v>0</v>
      </c>
      <c r="F77" s="245">
        <f t="shared" si="13"/>
        <v>0</v>
      </c>
    </row>
    <row r="78" spans="1:6" s="189" customFormat="1" ht="17.100000000000001" customHeight="1" x14ac:dyDescent="0.3">
      <c r="A78" s="256">
        <v>3722</v>
      </c>
      <c r="B78" s="257">
        <v>2111</v>
      </c>
      <c r="C78" s="257" t="s">
        <v>187</v>
      </c>
      <c r="D78" s="258">
        <v>230000</v>
      </c>
      <c r="E78" s="258">
        <v>167513.64000000001</v>
      </c>
      <c r="F78" s="260">
        <v>180000</v>
      </c>
    </row>
    <row r="79" spans="1:6" s="189" customFormat="1" ht="17.100000000000001" customHeight="1" thickBot="1" x14ac:dyDescent="0.35">
      <c r="A79" s="239">
        <v>3722</v>
      </c>
      <c r="B79" s="240">
        <v>2112</v>
      </c>
      <c r="C79" s="240" t="s">
        <v>188</v>
      </c>
      <c r="D79" s="241">
        <v>2000</v>
      </c>
      <c r="E79" s="241">
        <v>1920</v>
      </c>
      <c r="F79" s="242">
        <v>2000</v>
      </c>
    </row>
    <row r="80" spans="1:6" s="190" customFormat="1" ht="17.100000000000001" customHeight="1" thickBot="1" x14ac:dyDescent="0.35">
      <c r="A80" s="243">
        <v>3722</v>
      </c>
      <c r="B80" s="497" t="s">
        <v>22</v>
      </c>
      <c r="C80" s="497"/>
      <c r="D80" s="244">
        <f>SUM(D78:D79)</f>
        <v>232000</v>
      </c>
      <c r="E80" s="244">
        <f t="shared" ref="E80:F80" si="14">SUM(E78:E79)</f>
        <v>169433.64</v>
      </c>
      <c r="F80" s="245">
        <f t="shared" si="14"/>
        <v>182000</v>
      </c>
    </row>
    <row r="81" spans="1:6" s="189" customFormat="1" ht="17.7" customHeight="1" x14ac:dyDescent="0.3">
      <c r="A81" s="256">
        <v>3724</v>
      </c>
      <c r="B81" s="257">
        <v>2111</v>
      </c>
      <c r="C81" s="257" t="s">
        <v>187</v>
      </c>
      <c r="D81" s="258">
        <v>0</v>
      </c>
      <c r="E81" s="258">
        <v>0</v>
      </c>
      <c r="F81" s="259">
        <v>0</v>
      </c>
    </row>
    <row r="82" spans="1:6" s="189" customFormat="1" ht="17.7" customHeight="1" thickBot="1" x14ac:dyDescent="0.35">
      <c r="A82" s="239">
        <v>3724</v>
      </c>
      <c r="B82" s="240">
        <v>2324</v>
      </c>
      <c r="C82" s="240" t="s">
        <v>189</v>
      </c>
      <c r="D82" s="241">
        <v>8000</v>
      </c>
      <c r="E82" s="241">
        <v>7776.67</v>
      </c>
      <c r="F82" s="255">
        <v>0</v>
      </c>
    </row>
    <row r="83" spans="1:6" s="190" customFormat="1" ht="17.7" customHeight="1" thickBot="1" x14ac:dyDescent="0.35">
      <c r="A83" s="243">
        <v>3724</v>
      </c>
      <c r="B83" s="497" t="s">
        <v>23</v>
      </c>
      <c r="C83" s="497"/>
      <c r="D83" s="244">
        <f>SUM(D81:D82)</f>
        <v>8000</v>
      </c>
      <c r="E83" s="244">
        <f t="shared" ref="E83:F83" si="15">SUM(E81:E82)</f>
        <v>7776.67</v>
      </c>
      <c r="F83" s="245">
        <f t="shared" si="15"/>
        <v>0</v>
      </c>
    </row>
    <row r="84" spans="1:6" s="189" customFormat="1" ht="17.7" customHeight="1" x14ac:dyDescent="0.3">
      <c r="A84" s="256">
        <v>3725</v>
      </c>
      <c r="B84" s="257">
        <v>2111</v>
      </c>
      <c r="C84" s="257" t="s">
        <v>187</v>
      </c>
      <c r="D84" s="258">
        <v>550000</v>
      </c>
      <c r="E84" s="258">
        <v>544248.56999999995</v>
      </c>
      <c r="F84" s="260">
        <v>550000</v>
      </c>
    </row>
    <row r="85" spans="1:6" s="189" customFormat="1" ht="17.7" customHeight="1" thickBot="1" x14ac:dyDescent="0.35">
      <c r="A85" s="239">
        <v>3725</v>
      </c>
      <c r="B85" s="240">
        <v>2324</v>
      </c>
      <c r="C85" s="240" t="s">
        <v>189</v>
      </c>
      <c r="D85" s="241">
        <v>0</v>
      </c>
      <c r="E85" s="241">
        <v>0</v>
      </c>
      <c r="F85" s="255">
        <v>16000</v>
      </c>
    </row>
    <row r="86" spans="1:6" s="190" customFormat="1" ht="17.7" customHeight="1" thickBot="1" x14ac:dyDescent="0.35">
      <c r="A86" s="243">
        <v>3725</v>
      </c>
      <c r="B86" s="497" t="s">
        <v>194</v>
      </c>
      <c r="C86" s="497"/>
      <c r="D86" s="244">
        <f>SUM(D84:D85)</f>
        <v>550000</v>
      </c>
      <c r="E86" s="244">
        <f>SUM(E84:E85)</f>
        <v>544248.56999999995</v>
      </c>
      <c r="F86" s="245">
        <f>SUM(F84:F85)</f>
        <v>566000</v>
      </c>
    </row>
    <row r="87" spans="1:6" s="189" customFormat="1" ht="17.7" customHeight="1" thickBot="1" x14ac:dyDescent="0.35">
      <c r="A87" s="251">
        <v>3729</v>
      </c>
      <c r="B87" s="252">
        <v>2111</v>
      </c>
      <c r="C87" s="252" t="s">
        <v>187</v>
      </c>
      <c r="D87" s="253">
        <v>12000</v>
      </c>
      <c r="E87" s="253">
        <v>11705</v>
      </c>
      <c r="F87" s="254">
        <v>10000</v>
      </c>
    </row>
    <row r="88" spans="1:6" s="190" customFormat="1" ht="17.7" customHeight="1" thickBot="1" x14ac:dyDescent="0.35">
      <c r="A88" s="243">
        <v>3729</v>
      </c>
      <c r="B88" s="497" t="s">
        <v>25</v>
      </c>
      <c r="C88" s="497"/>
      <c r="D88" s="244">
        <f>SUM(D87)</f>
        <v>12000</v>
      </c>
      <c r="E88" s="244">
        <f t="shared" ref="E88:F88" si="16">SUM(E87)</f>
        <v>11705</v>
      </c>
      <c r="F88" s="245">
        <f t="shared" si="16"/>
        <v>10000</v>
      </c>
    </row>
    <row r="89" spans="1:6" s="189" customFormat="1" ht="17.7" customHeight="1" thickBot="1" x14ac:dyDescent="0.35">
      <c r="A89" s="251">
        <v>5512</v>
      </c>
      <c r="B89" s="252">
        <v>2322</v>
      </c>
      <c r="C89" s="252" t="s">
        <v>163</v>
      </c>
      <c r="D89" s="253">
        <v>72800</v>
      </c>
      <c r="E89" s="253">
        <v>72800</v>
      </c>
      <c r="F89" s="254">
        <v>89600</v>
      </c>
    </row>
    <row r="90" spans="1:6" s="190" customFormat="1" ht="17.7" customHeight="1" thickBot="1" x14ac:dyDescent="0.35">
      <c r="A90" s="243">
        <v>5512</v>
      </c>
      <c r="B90" s="497" t="s">
        <v>27</v>
      </c>
      <c r="C90" s="497"/>
      <c r="D90" s="244">
        <f>SUM(D89)</f>
        <v>72800</v>
      </c>
      <c r="E90" s="244">
        <f t="shared" ref="E90:F90" si="17">SUM(E89)</f>
        <v>72800</v>
      </c>
      <c r="F90" s="245">
        <f t="shared" si="17"/>
        <v>89600</v>
      </c>
    </row>
    <row r="91" spans="1:6" s="189" customFormat="1" ht="17.7" customHeight="1" x14ac:dyDescent="0.3">
      <c r="A91" s="256">
        <v>6171</v>
      </c>
      <c r="B91" s="257">
        <v>2111</v>
      </c>
      <c r="C91" s="257" t="s">
        <v>187</v>
      </c>
      <c r="D91" s="258">
        <v>25000</v>
      </c>
      <c r="E91" s="258">
        <v>25014</v>
      </c>
      <c r="F91" s="259">
        <v>25000</v>
      </c>
    </row>
    <row r="92" spans="1:6" s="189" customFormat="1" ht="17.7" customHeight="1" thickBot="1" x14ac:dyDescent="0.35">
      <c r="A92" s="239">
        <v>6171</v>
      </c>
      <c r="B92" s="240">
        <v>2324</v>
      </c>
      <c r="C92" s="240" t="s">
        <v>189</v>
      </c>
      <c r="D92" s="241">
        <v>1282</v>
      </c>
      <c r="E92" s="241">
        <v>1282</v>
      </c>
      <c r="F92" s="255">
        <v>0</v>
      </c>
    </row>
    <row r="93" spans="1:6" s="190" customFormat="1" ht="17.7" customHeight="1" thickBot="1" x14ac:dyDescent="0.35">
      <c r="A93" s="243">
        <v>6171</v>
      </c>
      <c r="B93" s="497" t="s">
        <v>28</v>
      </c>
      <c r="C93" s="497"/>
      <c r="D93" s="244">
        <f>SUM(D91:D92)</f>
        <v>26282</v>
      </c>
      <c r="E93" s="244">
        <f t="shared" ref="E93:F93" si="18">SUM(E91:E92)</f>
        <v>26296</v>
      </c>
      <c r="F93" s="245">
        <f t="shared" si="18"/>
        <v>25000</v>
      </c>
    </row>
    <row r="94" spans="1:6" s="189" customFormat="1" ht="17.7" customHeight="1" thickBot="1" x14ac:dyDescent="0.35">
      <c r="A94" s="251">
        <v>6310</v>
      </c>
      <c r="B94" s="252">
        <v>2141</v>
      </c>
      <c r="C94" s="252" t="s">
        <v>169</v>
      </c>
      <c r="D94" s="253">
        <v>140000</v>
      </c>
      <c r="E94" s="253">
        <v>138226.84</v>
      </c>
      <c r="F94" s="254">
        <v>200000</v>
      </c>
    </row>
    <row r="95" spans="1:6" s="190" customFormat="1" ht="17.7" customHeight="1" thickBot="1" x14ac:dyDescent="0.35">
      <c r="A95" s="243">
        <v>6310</v>
      </c>
      <c r="B95" s="497" t="s">
        <v>29</v>
      </c>
      <c r="C95" s="497"/>
      <c r="D95" s="244">
        <f>SUM(D94)</f>
        <v>140000</v>
      </c>
      <c r="E95" s="244">
        <f t="shared" ref="E95:F95" si="19">SUM(E94)</f>
        <v>138226.84</v>
      </c>
      <c r="F95" s="245">
        <f t="shared" si="19"/>
        <v>200000</v>
      </c>
    </row>
    <row r="96" spans="1:6" s="189" customFormat="1" ht="17.7" customHeight="1" thickBot="1" x14ac:dyDescent="0.35">
      <c r="A96" s="251">
        <v>6330</v>
      </c>
      <c r="B96" s="252">
        <v>4134</v>
      </c>
      <c r="C96" s="252" t="s">
        <v>30</v>
      </c>
      <c r="D96" s="253">
        <v>5200000</v>
      </c>
      <c r="E96" s="253">
        <v>5200000</v>
      </c>
      <c r="F96" s="254">
        <v>5200000</v>
      </c>
    </row>
    <row r="97" spans="1:6" s="190" customFormat="1" ht="17.7" customHeight="1" thickBot="1" x14ac:dyDescent="0.35">
      <c r="A97" s="243">
        <v>6330</v>
      </c>
      <c r="B97" s="497" t="s">
        <v>31</v>
      </c>
      <c r="C97" s="497"/>
      <c r="D97" s="244">
        <f>SUM(D96)</f>
        <v>5200000</v>
      </c>
      <c r="E97" s="244">
        <f t="shared" ref="E97:F97" si="20">SUM(E96)</f>
        <v>5200000</v>
      </c>
      <c r="F97" s="245">
        <f t="shared" si="20"/>
        <v>5200000</v>
      </c>
    </row>
    <row r="98" spans="1:6" s="189" customFormat="1" ht="17.7" customHeight="1" thickBot="1" x14ac:dyDescent="0.35">
      <c r="A98" s="251">
        <v>6399</v>
      </c>
      <c r="B98" s="252">
        <v>2222</v>
      </c>
      <c r="C98" s="252" t="s">
        <v>214</v>
      </c>
      <c r="D98" s="253">
        <v>12690</v>
      </c>
      <c r="E98" s="253">
        <v>12690</v>
      </c>
      <c r="F98" s="254">
        <v>0</v>
      </c>
    </row>
    <row r="99" spans="1:6" s="190" customFormat="1" ht="17.7" customHeight="1" thickBot="1" x14ac:dyDescent="0.35">
      <c r="A99" s="243">
        <v>6399</v>
      </c>
      <c r="B99" s="497" t="s">
        <v>215</v>
      </c>
      <c r="C99" s="497"/>
      <c r="D99" s="244">
        <f>SUM(D98)</f>
        <v>12690</v>
      </c>
      <c r="E99" s="244">
        <f t="shared" ref="E99:F99" si="21">SUM(E98)</f>
        <v>12690</v>
      </c>
      <c r="F99" s="245">
        <f t="shared" si="21"/>
        <v>0</v>
      </c>
    </row>
    <row r="100" spans="1:6" s="189" customFormat="1" ht="17.7" customHeight="1" thickBot="1" x14ac:dyDescent="0.35">
      <c r="A100" s="251">
        <v>6409</v>
      </c>
      <c r="B100" s="252">
        <v>2329</v>
      </c>
      <c r="C100" s="252" t="s">
        <v>13</v>
      </c>
      <c r="D100" s="253">
        <v>7986</v>
      </c>
      <c r="E100" s="253">
        <v>7986</v>
      </c>
      <c r="F100" s="254">
        <v>0</v>
      </c>
    </row>
    <row r="101" spans="1:6" s="190" customFormat="1" ht="17.7" customHeight="1" thickBot="1" x14ac:dyDescent="0.35">
      <c r="A101" s="243">
        <v>6409</v>
      </c>
      <c r="B101" s="497" t="s">
        <v>216</v>
      </c>
      <c r="C101" s="497"/>
      <c r="D101" s="244">
        <f>SUM(D100)</f>
        <v>7986</v>
      </c>
      <c r="E101" s="244">
        <f t="shared" ref="E101:F101" si="22">SUM(E100)</f>
        <v>7986</v>
      </c>
      <c r="F101" s="245">
        <f t="shared" si="22"/>
        <v>0</v>
      </c>
    </row>
    <row r="102" spans="1:6" s="95" customFormat="1" ht="16.5" customHeight="1" thickBot="1" x14ac:dyDescent="0.3">
      <c r="A102" s="502" t="s">
        <v>33</v>
      </c>
      <c r="B102" s="503"/>
      <c r="C102" s="503"/>
      <c r="D102" s="238">
        <f>SUM(D101,D99,D97,D95,D93,D90,D88,D86,D83,D80,D77,D75,D67,D65,D63,D59,D54,D50,D48,D41,D37,D35,D33,D30,D25)</f>
        <v>87000000</v>
      </c>
      <c r="E102" s="238">
        <f>SUM(E101,E99,E97,E95,E93,E90,E88,E86,E83,E80,E77,E75,E67,E65,E63,E59,E54,E50,E48,E41,E37,E35,E33,E30,E25)</f>
        <v>86411463.75999999</v>
      </c>
      <c r="F102" s="188">
        <f>SUM(F101,F99,F97,F95,F93,F90,F88,F86,F83,F80,F77,F75,F67,F65,F63,F59,F54,F50,F48,F41,F37,F35,F33,F30,F25)</f>
        <v>81000000</v>
      </c>
    </row>
    <row r="103" spans="1:6" s="190" customFormat="1" ht="16.95" customHeight="1" x14ac:dyDescent="0.3">
      <c r="A103" s="498"/>
      <c r="B103" s="498"/>
      <c r="C103" s="498"/>
      <c r="D103" s="195"/>
      <c r="E103" s="195"/>
      <c r="F103" s="227"/>
    </row>
    <row r="104" spans="1:6" s="95" customFormat="1" ht="15.6" x14ac:dyDescent="0.25">
      <c r="A104" s="94"/>
      <c r="B104" s="102"/>
      <c r="C104" s="102"/>
      <c r="D104" s="126"/>
      <c r="E104" s="126"/>
      <c r="F104" s="102"/>
    </row>
    <row r="105" spans="1:6" s="108" customFormat="1" ht="18" thickBot="1" x14ac:dyDescent="0.3">
      <c r="A105" s="495" t="s">
        <v>92</v>
      </c>
      <c r="B105" s="495"/>
      <c r="C105" s="495"/>
      <c r="D105" s="495"/>
      <c r="E105" s="495"/>
      <c r="F105" s="495"/>
    </row>
    <row r="106" spans="1:6" s="95" customFormat="1" ht="23.4" customHeight="1" thickBot="1" x14ac:dyDescent="0.3">
      <c r="A106" s="103" t="s">
        <v>1</v>
      </c>
      <c r="B106" s="104" t="s">
        <v>2</v>
      </c>
      <c r="C106" s="105" t="s">
        <v>3</v>
      </c>
      <c r="D106" s="106" t="s">
        <v>217</v>
      </c>
      <c r="E106" s="106" t="s">
        <v>218</v>
      </c>
      <c r="F106" s="107" t="s">
        <v>219</v>
      </c>
    </row>
    <row r="107" spans="1:6" s="108" customFormat="1" ht="42" customHeight="1" x14ac:dyDescent="0.25">
      <c r="A107" s="246" t="s">
        <v>4</v>
      </c>
      <c r="B107" s="247" t="s">
        <v>43</v>
      </c>
      <c r="C107" s="248" t="s">
        <v>200</v>
      </c>
      <c r="D107" s="249">
        <v>-10763019.82</v>
      </c>
      <c r="E107" s="249">
        <v>-13604921.67</v>
      </c>
      <c r="F107" s="250">
        <v>16736851.5</v>
      </c>
    </row>
    <row r="108" spans="1:6" s="108" customFormat="1" ht="15.9" customHeight="1" x14ac:dyDescent="0.25">
      <c r="A108" s="109" t="s">
        <v>4</v>
      </c>
      <c r="B108" s="110" t="s">
        <v>44</v>
      </c>
      <c r="C108" s="111" t="s">
        <v>120</v>
      </c>
      <c r="D108" s="127">
        <v>18051961.039999999</v>
      </c>
      <c r="E108" s="128">
        <v>18051961.039999999</v>
      </c>
      <c r="F108" s="112">
        <v>0</v>
      </c>
    </row>
    <row r="109" spans="1:6" s="108" customFormat="1" ht="15.9" customHeight="1" thickBot="1" x14ac:dyDescent="0.3">
      <c r="A109" s="113" t="s">
        <v>4</v>
      </c>
      <c r="B109" s="114" t="s">
        <v>45</v>
      </c>
      <c r="C109" s="132" t="s">
        <v>121</v>
      </c>
      <c r="D109" s="129">
        <v>0</v>
      </c>
      <c r="E109" s="130">
        <v>5681.97</v>
      </c>
      <c r="F109" s="115">
        <v>0</v>
      </c>
    </row>
    <row r="110" spans="1:6" s="108" customFormat="1" ht="15" thickTop="1" thickBot="1" x14ac:dyDescent="0.3">
      <c r="A110" s="116" t="s">
        <v>122</v>
      </c>
      <c r="B110" s="117"/>
      <c r="C110" s="117"/>
      <c r="D110" s="131">
        <f>SUM(D107:D109)</f>
        <v>7288941.2199999988</v>
      </c>
      <c r="E110" s="131">
        <f>SUM(E107:E109)</f>
        <v>4452721.3399999989</v>
      </c>
      <c r="F110" s="118">
        <f>SUM(F107:F109)</f>
        <v>16736851.5</v>
      </c>
    </row>
    <row r="111" spans="1:6" s="108" customFormat="1" ht="15" thickTop="1" thickBot="1" x14ac:dyDescent="0.3">
      <c r="A111" s="119"/>
      <c r="B111" s="119"/>
      <c r="C111" s="119"/>
      <c r="D111" s="120"/>
      <c r="E111" s="120"/>
      <c r="F111" s="121"/>
    </row>
    <row r="112" spans="1:6" s="108" customFormat="1" ht="18.75" customHeight="1" thickBot="1" x14ac:dyDescent="0.3">
      <c r="A112" s="495" t="s">
        <v>123</v>
      </c>
      <c r="B112" s="495"/>
      <c r="C112" s="495"/>
      <c r="D112" s="122"/>
      <c r="E112" s="496">
        <f>SUM(F102+F110)</f>
        <v>97736851.5</v>
      </c>
      <c r="F112" s="496"/>
    </row>
    <row r="113" spans="1:6" s="108" customFormat="1" ht="13.8" x14ac:dyDescent="0.25">
      <c r="A113" s="123"/>
      <c r="B113" s="123"/>
      <c r="C113" s="123"/>
      <c r="D113" s="124"/>
      <c r="E113" s="124"/>
      <c r="F113" s="125"/>
    </row>
    <row r="114" spans="1:6" s="108" customFormat="1" ht="13.8" x14ac:dyDescent="0.25">
      <c r="A114" s="500"/>
      <c r="B114" s="500"/>
      <c r="C114" s="500"/>
      <c r="D114" s="500"/>
      <c r="E114" s="124"/>
      <c r="F114" s="125"/>
    </row>
    <row r="115" spans="1:6" s="95" customFormat="1" ht="13.8" x14ac:dyDescent="0.25">
      <c r="A115" s="102"/>
      <c r="B115" s="102"/>
      <c r="C115" s="102"/>
      <c r="D115" s="126"/>
      <c r="E115" s="126"/>
      <c r="F115" s="102"/>
    </row>
  </sheetData>
  <mergeCells count="32">
    <mergeCell ref="B63:C63"/>
    <mergeCell ref="A1:E1"/>
    <mergeCell ref="B25:C25"/>
    <mergeCell ref="B30:C30"/>
    <mergeCell ref="B33:C33"/>
    <mergeCell ref="B35:C35"/>
    <mergeCell ref="B37:C37"/>
    <mergeCell ref="B41:C41"/>
    <mergeCell ref="B48:C48"/>
    <mergeCell ref="B50:C50"/>
    <mergeCell ref="B54:C54"/>
    <mergeCell ref="B59:C59"/>
    <mergeCell ref="B97:C97"/>
    <mergeCell ref="B65:C65"/>
    <mergeCell ref="B67:C67"/>
    <mergeCell ref="B75:C75"/>
    <mergeCell ref="B77:C77"/>
    <mergeCell ref="B80:C80"/>
    <mergeCell ref="B83:C83"/>
    <mergeCell ref="B86:C86"/>
    <mergeCell ref="B88:C88"/>
    <mergeCell ref="B90:C90"/>
    <mergeCell ref="B93:C93"/>
    <mergeCell ref="B95:C95"/>
    <mergeCell ref="A114:D114"/>
    <mergeCell ref="B99:C99"/>
    <mergeCell ref="B101:C101"/>
    <mergeCell ref="A102:C102"/>
    <mergeCell ref="A103:C103"/>
    <mergeCell ref="A105:F105"/>
    <mergeCell ref="A112:C112"/>
    <mergeCell ref="E112:F112"/>
  </mergeCells>
  <pageMargins left="0" right="0" top="0.78740157480314965" bottom="0.78740157480314965" header="0.31496062992125984" footer="0.31496062992125984"/>
  <pageSetup paperSize="9" orientation="portrait" r:id="rId1"/>
  <headerFooter>
    <oddHeader>&amp;L&amp;"-,Tučné"MĚSTO Štíty&amp;"-,Obyčejné"
&amp;9IČO: 00303453
DIČ: CZ00303453&amp;C&amp;"-,Tučné"&amp;12&amp;A&amp;RRok 2024</oddHeader>
    <oddFooter>&amp;R&amp;P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4" workbookViewId="0">
      <selection activeCell="D22" sqref="D22"/>
    </sheetView>
  </sheetViews>
  <sheetFormatPr defaultRowHeight="14.4" x14ac:dyDescent="0.3"/>
  <cols>
    <col min="1" max="2" width="5.33203125" style="102" customWidth="1"/>
    <col min="3" max="3" width="42.6640625" style="102" customWidth="1"/>
    <col min="4" max="6" width="15.6640625" style="102" customWidth="1"/>
  </cols>
  <sheetData>
    <row r="1" spans="1:6" x14ac:dyDescent="0.3">
      <c r="A1" s="499"/>
      <c r="B1" s="499"/>
      <c r="C1" s="499"/>
      <c r="D1" s="499"/>
      <c r="E1" s="499"/>
    </row>
    <row r="2" spans="1:6" ht="16.8" thickBot="1" x14ac:dyDescent="0.35">
      <c r="A2" s="96" t="s">
        <v>302</v>
      </c>
      <c r="B2" s="97"/>
      <c r="C2" s="98"/>
      <c r="D2" s="99"/>
      <c r="E2" s="100"/>
      <c r="F2" s="101"/>
    </row>
    <row r="3" spans="1:6" s="95" customFormat="1" ht="23.4" customHeight="1" thickBot="1" x14ac:dyDescent="0.3">
      <c r="A3" s="103" t="s">
        <v>1</v>
      </c>
      <c r="B3" s="104" t="s">
        <v>2</v>
      </c>
      <c r="C3" s="105" t="s">
        <v>3</v>
      </c>
      <c r="D3" s="106" t="s">
        <v>217</v>
      </c>
      <c r="E3" s="275" t="s">
        <v>218</v>
      </c>
      <c r="F3" s="278" t="s">
        <v>219</v>
      </c>
    </row>
    <row r="4" spans="1:6" s="189" customFormat="1" ht="17.7" customHeight="1" x14ac:dyDescent="0.3">
      <c r="A4" s="239">
        <v>0</v>
      </c>
      <c r="B4" s="240">
        <v>4122</v>
      </c>
      <c r="C4" s="240" t="s">
        <v>303</v>
      </c>
      <c r="D4" s="241">
        <v>185537.12</v>
      </c>
      <c r="E4" s="276">
        <v>185537.12</v>
      </c>
      <c r="F4" s="279">
        <v>0</v>
      </c>
    </row>
    <row r="5" spans="1:6" s="189" customFormat="1" ht="17.100000000000001" customHeight="1" thickBot="1" x14ac:dyDescent="0.35">
      <c r="A5" s="271">
        <v>3639</v>
      </c>
      <c r="B5" s="272">
        <v>2119</v>
      </c>
      <c r="C5" s="272" t="s">
        <v>20</v>
      </c>
      <c r="D5" s="273">
        <v>6500000</v>
      </c>
      <c r="E5" s="277">
        <v>6476816.3600000003</v>
      </c>
      <c r="F5" s="280">
        <v>6626775.1600000001</v>
      </c>
    </row>
    <row r="6" spans="1:6" s="190" customFormat="1" ht="16.95" customHeight="1" thickBot="1" x14ac:dyDescent="0.35">
      <c r="A6" s="498"/>
      <c r="B6" s="498"/>
      <c r="C6" s="498"/>
      <c r="D6" s="195"/>
      <c r="E6" s="195"/>
      <c r="F6" s="274">
        <f>SUM(F4:F5)</f>
        <v>6626775.1600000001</v>
      </c>
    </row>
    <row r="7" spans="1:6" s="95" customFormat="1" ht="15.6" x14ac:dyDescent="0.25">
      <c r="A7" s="94"/>
      <c r="B7" s="102"/>
      <c r="C7" s="102"/>
      <c r="D7" s="126"/>
      <c r="E7" s="126"/>
      <c r="F7" s="102"/>
    </row>
    <row r="8" spans="1:6" s="108" customFormat="1" ht="13.8" x14ac:dyDescent="0.25">
      <c r="A8" s="123"/>
      <c r="B8" s="123"/>
      <c r="C8" s="123"/>
      <c r="D8" s="124"/>
      <c r="E8" s="124"/>
      <c r="F8" s="125"/>
    </row>
    <row r="9" spans="1:6" ht="16.8" thickBot="1" x14ac:dyDescent="0.35">
      <c r="A9" s="96" t="s">
        <v>304</v>
      </c>
      <c r="B9" s="97"/>
      <c r="C9" s="98"/>
      <c r="D9" s="99"/>
      <c r="E9" s="100"/>
      <c r="F9" s="101"/>
    </row>
    <row r="10" spans="1:6" s="95" customFormat="1" ht="23.4" customHeight="1" thickBot="1" x14ac:dyDescent="0.3">
      <c r="A10" s="103" t="s">
        <v>1</v>
      </c>
      <c r="B10" s="104" t="s">
        <v>2</v>
      </c>
      <c r="C10" s="105" t="s">
        <v>3</v>
      </c>
      <c r="D10" s="106" t="s">
        <v>217</v>
      </c>
      <c r="E10" s="275" t="s">
        <v>218</v>
      </c>
      <c r="F10" s="278" t="s">
        <v>219</v>
      </c>
    </row>
    <row r="11" spans="1:6" s="189" customFormat="1" ht="17.7" customHeight="1" x14ac:dyDescent="0.3">
      <c r="A11" s="239">
        <v>0</v>
      </c>
      <c r="B11" s="240">
        <v>4122</v>
      </c>
      <c r="C11" s="240" t="s">
        <v>294</v>
      </c>
      <c r="D11" s="241">
        <v>185537.12</v>
      </c>
      <c r="E11" s="276">
        <v>185537.12</v>
      </c>
      <c r="F11" s="279">
        <v>42250</v>
      </c>
    </row>
    <row r="12" spans="1:6" s="189" customFormat="1" ht="17.100000000000001" customHeight="1" thickBot="1" x14ac:dyDescent="0.35">
      <c r="A12" s="271">
        <v>3639</v>
      </c>
      <c r="B12" s="272">
        <v>2119</v>
      </c>
      <c r="C12" s="272" t="s">
        <v>20</v>
      </c>
      <c r="D12" s="273">
        <v>6500000</v>
      </c>
      <c r="E12" s="277">
        <v>6476816.3600000003</v>
      </c>
      <c r="F12" s="280">
        <v>6584525.1600000001</v>
      </c>
    </row>
    <row r="13" spans="1:6" s="190" customFormat="1" ht="16.95" customHeight="1" thickBot="1" x14ac:dyDescent="0.35">
      <c r="A13" s="498"/>
      <c r="B13" s="498"/>
      <c r="C13" s="498"/>
      <c r="D13" s="195"/>
      <c r="E13" s="195"/>
      <c r="F13" s="274">
        <f>SUM(F11:F12)</f>
        <v>6626775.1600000001</v>
      </c>
    </row>
    <row r="15" spans="1:6" ht="16.2" x14ac:dyDescent="0.3">
      <c r="A15" s="96" t="s">
        <v>295</v>
      </c>
      <c r="B15" s="97"/>
      <c r="C15" s="98"/>
      <c r="D15" s="99"/>
      <c r="E15" s="100"/>
      <c r="F15" s="101"/>
    </row>
    <row r="16" spans="1:6" s="4" customFormat="1" ht="28.2" customHeight="1" x14ac:dyDescent="0.3">
      <c r="A16" s="284" t="s">
        <v>296</v>
      </c>
      <c r="B16" s="284">
        <v>4122</v>
      </c>
      <c r="C16" s="505" t="s">
        <v>298</v>
      </c>
      <c r="D16" s="505"/>
      <c r="E16" s="505"/>
      <c r="F16" s="505"/>
    </row>
    <row r="17" spans="1:6" s="283" customFormat="1" ht="13.05" customHeight="1" x14ac:dyDescent="0.3">
      <c r="A17" s="281"/>
      <c r="B17" s="282"/>
      <c r="C17" s="269" t="s">
        <v>297</v>
      </c>
      <c r="D17" s="504"/>
      <c r="E17" s="504"/>
      <c r="F17" s="286"/>
    </row>
    <row r="18" spans="1:6" s="283" customFormat="1" ht="13.5" customHeight="1" x14ac:dyDescent="0.3">
      <c r="A18" s="281"/>
      <c r="B18" s="282"/>
      <c r="C18" s="269" t="s">
        <v>299</v>
      </c>
      <c r="D18" s="504"/>
      <c r="E18" s="504"/>
      <c r="F18" s="286"/>
    </row>
    <row r="19" spans="1:6" s="283" customFormat="1" ht="13.5" customHeight="1" x14ac:dyDescent="0.3">
      <c r="A19" s="281"/>
      <c r="B19" s="282"/>
      <c r="C19" s="269" t="s">
        <v>299</v>
      </c>
      <c r="D19" s="504"/>
      <c r="E19" s="504"/>
      <c r="F19" s="286"/>
    </row>
    <row r="20" spans="1:6" s="283" customFormat="1" ht="13.5" customHeight="1" x14ac:dyDescent="0.3">
      <c r="A20" s="281"/>
      <c r="B20" s="282"/>
      <c r="C20" s="269" t="s">
        <v>300</v>
      </c>
      <c r="D20" s="504"/>
      <c r="E20" s="504"/>
      <c r="F20" s="286"/>
    </row>
    <row r="21" spans="1:6" x14ac:dyDescent="0.3">
      <c r="A21" s="285"/>
      <c r="B21" s="285"/>
      <c r="C21" s="285"/>
      <c r="D21" s="285"/>
      <c r="E21" s="285"/>
      <c r="F21" s="285"/>
    </row>
    <row r="22" spans="1:6" x14ac:dyDescent="0.3">
      <c r="A22" s="285"/>
      <c r="B22" s="285"/>
      <c r="C22" s="285"/>
      <c r="D22" s="285"/>
      <c r="E22" s="285"/>
      <c r="F22" s="285"/>
    </row>
    <row r="23" spans="1:6" x14ac:dyDescent="0.3">
      <c r="A23" s="102" t="s">
        <v>94</v>
      </c>
    </row>
  </sheetData>
  <mergeCells count="8">
    <mergeCell ref="A1:E1"/>
    <mergeCell ref="D17:E17"/>
    <mergeCell ref="D18:E18"/>
    <mergeCell ref="D19:E19"/>
    <mergeCell ref="D20:E20"/>
    <mergeCell ref="C16:F16"/>
    <mergeCell ref="A13:C13"/>
    <mergeCell ref="A6:C6"/>
  </mergeCells>
  <pageMargins left="0" right="0" top="0.78740157480314965" bottom="0.78740157480314965" header="0.31496062992125984" footer="0.31496062992125984"/>
  <pageSetup paperSize="9" orientation="portrait" r:id="rId1"/>
  <headerFooter>
    <oddHeader>&amp;L&amp;"-,Tučné"MĚSTO Štíty&amp;"-,Obyčejné"
&amp;9IČO: 00303453
DIČ: CZ00303453&amp;C&amp;"-,Tučné"&amp;12&amp;A&amp;RRok 2024</oddHeader>
    <oddFooter>&amp;R&amp;P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6"/>
  <sheetViews>
    <sheetView topLeftCell="A186" zoomScale="160" zoomScaleNormal="160" workbookViewId="0">
      <selection activeCell="E190" sqref="E190"/>
    </sheetView>
  </sheetViews>
  <sheetFormatPr defaultRowHeight="14.4" x14ac:dyDescent="0.3"/>
  <cols>
    <col min="1" max="1" width="3.6640625" style="89" customWidth="1"/>
    <col min="2" max="2" width="6.6640625" style="90" customWidth="1"/>
    <col min="3" max="4" width="5.6640625" style="91" customWidth="1"/>
    <col min="5" max="5" width="79" style="20" customWidth="1"/>
  </cols>
  <sheetData>
    <row r="1" spans="1:5" s="205" customFormat="1" ht="20.399999999999999" x14ac:dyDescent="0.3">
      <c r="A1" s="62" t="s">
        <v>46</v>
      </c>
      <c r="B1" s="63"/>
      <c r="C1" s="63"/>
      <c r="D1" s="63"/>
      <c r="E1" s="7"/>
    </row>
    <row r="2" spans="1:5" s="1" customFormat="1" ht="16.95" customHeight="1" x14ac:dyDescent="0.3">
      <c r="A2" s="76"/>
      <c r="B2" s="199"/>
      <c r="C2" s="70"/>
      <c r="D2" s="70"/>
      <c r="E2" s="11"/>
    </row>
    <row r="3" spans="1:5" s="3" customFormat="1" ht="16.8" x14ac:dyDescent="0.3">
      <c r="A3" s="519" t="s">
        <v>47</v>
      </c>
      <c r="B3" s="519"/>
      <c r="C3" s="520"/>
      <c r="D3" s="520"/>
      <c r="E3" s="8" t="s">
        <v>205</v>
      </c>
    </row>
    <row r="4" spans="1:5" s="3" customFormat="1" ht="16.8" x14ac:dyDescent="0.3">
      <c r="A4" s="194"/>
      <c r="B4" s="194"/>
      <c r="C4" s="66"/>
      <c r="D4" s="66"/>
      <c r="E4" s="8" t="s">
        <v>48</v>
      </c>
    </row>
    <row r="5" spans="1:5" s="3" customFormat="1" ht="16.8" x14ac:dyDescent="0.3">
      <c r="A5" s="194"/>
      <c r="B5" s="194"/>
      <c r="C5" s="66"/>
      <c r="D5" s="66"/>
      <c r="E5" s="8"/>
    </row>
    <row r="6" spans="1:5" s="3" customFormat="1" ht="16.8" x14ac:dyDescent="0.3">
      <c r="A6" s="194"/>
      <c r="B6" s="194"/>
      <c r="C6" s="66"/>
      <c r="D6" s="66"/>
      <c r="E6" s="9" t="s">
        <v>49</v>
      </c>
    </row>
    <row r="7" spans="1:5" s="3" customFormat="1" ht="12.9" customHeight="1" x14ac:dyDescent="0.3">
      <c r="A7" s="194"/>
      <c r="B7" s="194"/>
      <c r="C7" s="66"/>
      <c r="D7" s="66"/>
      <c r="E7" s="8"/>
    </row>
    <row r="8" spans="1:5" s="3" customFormat="1" ht="16.8" x14ac:dyDescent="0.3">
      <c r="A8" s="194"/>
      <c r="B8" s="194"/>
      <c r="C8" s="66"/>
      <c r="D8" s="66"/>
      <c r="E8" s="9" t="s">
        <v>206</v>
      </c>
    </row>
    <row r="9" spans="1:5" s="3" customFormat="1" ht="5.0999999999999996" customHeight="1" x14ac:dyDescent="0.3">
      <c r="A9" s="194"/>
      <c r="B9" s="194"/>
      <c r="C9" s="66"/>
      <c r="D9" s="66"/>
      <c r="E9" s="8"/>
    </row>
    <row r="10" spans="1:5" s="3" customFormat="1" ht="16.8" x14ac:dyDescent="0.3">
      <c r="A10" s="67"/>
      <c r="B10" s="18"/>
      <c r="C10" s="68"/>
      <c r="D10" s="68"/>
      <c r="E10" s="10" t="s">
        <v>211</v>
      </c>
    </row>
    <row r="11" spans="1:5" s="3" customFormat="1" ht="15.6" x14ac:dyDescent="0.3">
      <c r="A11" s="67"/>
      <c r="B11" s="18"/>
      <c r="C11" s="68"/>
      <c r="D11" s="68"/>
      <c r="E11" s="10"/>
    </row>
    <row r="12" spans="1:5" s="3" customFormat="1" ht="15.6" x14ac:dyDescent="0.3">
      <c r="A12" s="18" t="s">
        <v>50</v>
      </c>
      <c r="B12" s="65"/>
      <c r="C12" s="192"/>
      <c r="D12" s="192"/>
      <c r="E12" s="7"/>
    </row>
    <row r="13" spans="1:5" s="3" customFormat="1" ht="15.6" x14ac:dyDescent="0.3">
      <c r="A13" s="18"/>
      <c r="B13" s="65"/>
      <c r="C13" s="192"/>
      <c r="D13" s="192"/>
      <c r="E13" s="7"/>
    </row>
    <row r="14" spans="1:5" s="203" customFormat="1" ht="14.1" customHeight="1" x14ac:dyDescent="0.3">
      <c r="A14" s="521" t="s">
        <v>220</v>
      </c>
      <c r="B14" s="521"/>
      <c r="C14" s="521"/>
      <c r="D14" s="521"/>
      <c r="E14" s="521"/>
    </row>
    <row r="15" spans="1:5" s="203" customFormat="1" ht="14.1" customHeight="1" x14ac:dyDescent="0.3">
      <c r="A15" s="521"/>
      <c r="B15" s="521"/>
      <c r="C15" s="521"/>
      <c r="D15" s="521"/>
      <c r="E15" s="521"/>
    </row>
    <row r="16" spans="1:5" s="204" customFormat="1" ht="14.1" customHeight="1" x14ac:dyDescent="0.3">
      <c r="A16" s="521"/>
      <c r="B16" s="521"/>
      <c r="C16" s="521"/>
      <c r="D16" s="521"/>
      <c r="E16" s="521"/>
    </row>
    <row r="17" spans="1:5" s="204" customFormat="1" ht="14.1" customHeight="1" x14ac:dyDescent="0.3">
      <c r="A17" s="521"/>
      <c r="B17" s="521"/>
      <c r="C17" s="521"/>
      <c r="D17" s="521"/>
      <c r="E17" s="521"/>
    </row>
    <row r="18" spans="1:5" s="4" customFormat="1" x14ac:dyDescent="0.3">
      <c r="A18" s="64" t="s">
        <v>51</v>
      </c>
      <c r="B18" s="71" t="s">
        <v>4</v>
      </c>
      <c r="C18" s="511" t="s">
        <v>52</v>
      </c>
      <c r="D18" s="511"/>
      <c r="E18" s="511"/>
    </row>
    <row r="19" spans="1:5" s="4" customFormat="1" x14ac:dyDescent="0.3">
      <c r="A19" s="64"/>
      <c r="B19" s="72" t="s">
        <v>53</v>
      </c>
      <c r="C19" s="73">
        <v>1111</v>
      </c>
      <c r="D19" s="504" t="s">
        <v>130</v>
      </c>
      <c r="E19" s="504"/>
    </row>
    <row r="20" spans="1:5" s="4" customFormat="1" x14ac:dyDescent="0.3">
      <c r="A20" s="64"/>
      <c r="B20" s="72" t="s">
        <v>53</v>
      </c>
      <c r="C20" s="73">
        <v>1112</v>
      </c>
      <c r="D20" s="504" t="s">
        <v>136</v>
      </c>
      <c r="E20" s="504"/>
    </row>
    <row r="21" spans="1:5" s="6" customFormat="1" x14ac:dyDescent="0.3">
      <c r="A21" s="64"/>
      <c r="B21" s="72" t="s">
        <v>53</v>
      </c>
      <c r="C21" s="73">
        <v>1113</v>
      </c>
      <c r="D21" s="504" t="s">
        <v>137</v>
      </c>
      <c r="E21" s="504"/>
    </row>
    <row r="22" spans="1:5" s="4" customFormat="1" x14ac:dyDescent="0.3">
      <c r="A22" s="64"/>
      <c r="B22" s="72" t="s">
        <v>53</v>
      </c>
      <c r="C22" s="73">
        <v>1121</v>
      </c>
      <c r="D22" s="504" t="s">
        <v>138</v>
      </c>
      <c r="E22" s="504"/>
    </row>
    <row r="23" spans="1:5" s="4" customFormat="1" x14ac:dyDescent="0.3">
      <c r="A23" s="64"/>
      <c r="B23" s="74" t="s">
        <v>54</v>
      </c>
      <c r="C23" s="75">
        <v>1122</v>
      </c>
      <c r="D23" s="514" t="s">
        <v>139</v>
      </c>
      <c r="E23" s="514"/>
    </row>
    <row r="24" spans="1:5" s="4" customFormat="1" x14ac:dyDescent="0.3">
      <c r="A24" s="64"/>
      <c r="B24" s="72" t="s">
        <v>53</v>
      </c>
      <c r="C24" s="73">
        <v>1211</v>
      </c>
      <c r="D24" s="504" t="s">
        <v>140</v>
      </c>
      <c r="E24" s="504"/>
    </row>
    <row r="25" spans="1:5" s="4" customFormat="1" x14ac:dyDescent="0.3">
      <c r="A25" s="64"/>
      <c r="B25" s="72" t="s">
        <v>53</v>
      </c>
      <c r="C25" s="73">
        <v>1511</v>
      </c>
      <c r="D25" s="504" t="s">
        <v>141</v>
      </c>
      <c r="E25" s="504"/>
    </row>
    <row r="26" spans="1:5" s="2" customFormat="1" x14ac:dyDescent="0.3">
      <c r="A26" s="76"/>
      <c r="B26" s="77"/>
      <c r="C26" s="78"/>
      <c r="D26" s="78"/>
      <c r="E26" s="12"/>
    </row>
    <row r="27" spans="1:5" s="4" customFormat="1" x14ac:dyDescent="0.3">
      <c r="A27" s="64" t="s">
        <v>51</v>
      </c>
      <c r="B27" s="71" t="s">
        <v>4</v>
      </c>
      <c r="C27" s="511" t="s">
        <v>55</v>
      </c>
      <c r="D27" s="511"/>
      <c r="E27" s="511"/>
    </row>
    <row r="28" spans="1:5" s="4" customFormat="1" ht="27.9" customHeight="1" x14ac:dyDescent="0.3">
      <c r="A28" s="64"/>
      <c r="B28" s="72" t="s">
        <v>53</v>
      </c>
      <c r="C28" s="73">
        <v>1334</v>
      </c>
      <c r="D28" s="504" t="s">
        <v>143</v>
      </c>
      <c r="E28" s="504"/>
    </row>
    <row r="29" spans="1:5" s="4" customFormat="1" x14ac:dyDescent="0.3">
      <c r="A29" s="64"/>
      <c r="B29" s="72" t="s">
        <v>53</v>
      </c>
      <c r="C29" s="73">
        <v>1341</v>
      </c>
      <c r="D29" s="512" t="s">
        <v>149</v>
      </c>
      <c r="E29" s="512"/>
    </row>
    <row r="30" spans="1:5" s="6" customFormat="1" x14ac:dyDescent="0.3">
      <c r="A30" s="64"/>
      <c r="B30" s="72" t="s">
        <v>53</v>
      </c>
      <c r="C30" s="73">
        <v>1342</v>
      </c>
      <c r="D30" s="504" t="s">
        <v>150</v>
      </c>
      <c r="E30" s="504"/>
    </row>
    <row r="31" spans="1:5" s="214" customFormat="1" ht="27.9" customHeight="1" x14ac:dyDescent="0.3">
      <c r="A31" s="208"/>
      <c r="B31" s="212" t="s">
        <v>233</v>
      </c>
      <c r="C31" s="213">
        <v>1343</v>
      </c>
      <c r="D31" s="515" t="s">
        <v>267</v>
      </c>
      <c r="E31" s="515"/>
    </row>
    <row r="32" spans="1:5" s="4" customFormat="1" x14ac:dyDescent="0.3">
      <c r="A32" s="64"/>
      <c r="B32" s="72" t="s">
        <v>53</v>
      </c>
      <c r="C32" s="73">
        <v>1345</v>
      </c>
      <c r="D32" s="504" t="s">
        <v>268</v>
      </c>
      <c r="E32" s="504"/>
    </row>
    <row r="33" spans="1:5" s="4" customFormat="1" x14ac:dyDescent="0.3">
      <c r="A33" s="64"/>
      <c r="B33" s="72" t="s">
        <v>53</v>
      </c>
      <c r="C33" s="73">
        <v>1349</v>
      </c>
      <c r="D33" s="504" t="s">
        <v>269</v>
      </c>
      <c r="E33" s="504"/>
    </row>
    <row r="34" spans="1:5" s="4" customFormat="1" ht="27.9" customHeight="1" x14ac:dyDescent="0.3">
      <c r="A34" s="64"/>
      <c r="B34" s="72" t="s">
        <v>53</v>
      </c>
      <c r="C34" s="73">
        <v>1356</v>
      </c>
      <c r="D34" s="504" t="s">
        <v>221</v>
      </c>
      <c r="E34" s="504"/>
    </row>
    <row r="35" spans="1:5" s="4" customFormat="1" ht="27.9" customHeight="1" x14ac:dyDescent="0.3">
      <c r="A35" s="64"/>
      <c r="B35" s="72" t="s">
        <v>53</v>
      </c>
      <c r="C35" s="73">
        <v>1381</v>
      </c>
      <c r="D35" s="504" t="s">
        <v>145</v>
      </c>
      <c r="E35" s="504"/>
    </row>
    <row r="36" spans="1:5" s="4" customFormat="1" ht="15" customHeight="1" x14ac:dyDescent="0.3">
      <c r="A36" s="64"/>
      <c r="B36" s="72" t="s">
        <v>53</v>
      </c>
      <c r="C36" s="73">
        <v>1382</v>
      </c>
      <c r="D36" s="504" t="s">
        <v>146</v>
      </c>
      <c r="E36" s="504"/>
    </row>
    <row r="37" spans="1:5" s="4" customFormat="1" x14ac:dyDescent="0.3">
      <c r="A37" s="76"/>
      <c r="B37" s="77"/>
      <c r="C37" s="78"/>
      <c r="D37" s="522"/>
      <c r="E37" s="522"/>
    </row>
    <row r="38" spans="1:5" s="4" customFormat="1" x14ac:dyDescent="0.3">
      <c r="A38" s="523" t="s">
        <v>56</v>
      </c>
      <c r="B38" s="523"/>
      <c r="C38" s="523"/>
      <c r="D38" s="523"/>
      <c r="E38" s="523"/>
    </row>
    <row r="39" spans="1:5" s="4" customFormat="1" x14ac:dyDescent="0.3">
      <c r="A39" s="523"/>
      <c r="B39" s="523"/>
      <c r="C39" s="523"/>
      <c r="D39" s="523"/>
      <c r="E39" s="523"/>
    </row>
    <row r="40" spans="1:5" s="4" customFormat="1" x14ac:dyDescent="0.3">
      <c r="A40" s="523"/>
      <c r="B40" s="523"/>
      <c r="C40" s="523"/>
      <c r="D40" s="523"/>
      <c r="E40" s="523"/>
    </row>
    <row r="41" spans="1:5" s="4" customFormat="1" x14ac:dyDescent="0.3">
      <c r="A41" s="12"/>
      <c r="B41" s="12"/>
      <c r="C41" s="12"/>
      <c r="D41" s="12"/>
      <c r="E41" s="12"/>
    </row>
    <row r="42" spans="1:5" s="4" customFormat="1" x14ac:dyDescent="0.3">
      <c r="A42" s="64" t="s">
        <v>51</v>
      </c>
      <c r="B42" s="71" t="s">
        <v>4</v>
      </c>
      <c r="C42" s="511" t="s">
        <v>5</v>
      </c>
      <c r="D42" s="511"/>
      <c r="E42" s="511"/>
    </row>
    <row r="43" spans="1:5" s="4" customFormat="1" x14ac:dyDescent="0.3">
      <c r="A43" s="64"/>
      <c r="B43" s="72" t="s">
        <v>53</v>
      </c>
      <c r="C43" s="73">
        <v>1361</v>
      </c>
      <c r="D43" s="504" t="s">
        <v>153</v>
      </c>
      <c r="E43" s="504"/>
    </row>
    <row r="44" spans="1:5" ht="15" customHeight="1" x14ac:dyDescent="0.3"/>
    <row r="45" spans="1:5" ht="15" customHeight="1" x14ac:dyDescent="0.3"/>
    <row r="46" spans="1:5" s="205" customFormat="1" ht="20.399999999999999" x14ac:dyDescent="0.3">
      <c r="A46" s="62" t="s">
        <v>46</v>
      </c>
      <c r="B46" s="63"/>
      <c r="C46" s="63"/>
      <c r="D46" s="63"/>
      <c r="E46" s="7"/>
    </row>
    <row r="47" spans="1:5" s="205" customFormat="1" ht="16.95" customHeight="1" x14ac:dyDescent="0.3">
      <c r="A47" s="64"/>
      <c r="B47" s="63"/>
      <c r="C47" s="65"/>
      <c r="D47" s="65"/>
      <c r="E47" s="7"/>
    </row>
    <row r="48" spans="1:5" s="4" customFormat="1" ht="15.6" x14ac:dyDescent="0.3">
      <c r="A48" s="18" t="s">
        <v>57</v>
      </c>
      <c r="B48" s="65"/>
      <c r="C48" s="192"/>
      <c r="D48" s="192"/>
      <c r="E48" s="7"/>
    </row>
    <row r="49" spans="1:5" s="4" customFormat="1" ht="13.2" customHeight="1" x14ac:dyDescent="0.3">
      <c r="A49" s="7"/>
      <c r="B49" s="65"/>
      <c r="C49" s="192"/>
      <c r="D49" s="192"/>
      <c r="E49" s="7"/>
    </row>
    <row r="50" spans="1:5" s="4" customFormat="1" ht="15.6" x14ac:dyDescent="0.3">
      <c r="A50" s="18" t="s">
        <v>58</v>
      </c>
      <c r="B50" s="65"/>
      <c r="C50" s="192"/>
      <c r="D50" s="192"/>
      <c r="E50" s="7"/>
    </row>
    <row r="51" spans="1:5" s="4" customFormat="1" ht="13.2" customHeight="1" x14ac:dyDescent="0.3">
      <c r="A51" s="7"/>
      <c r="B51" s="65"/>
      <c r="C51" s="192"/>
      <c r="D51" s="192"/>
      <c r="E51" s="7"/>
    </row>
    <row r="52" spans="1:5" s="4" customFormat="1" ht="15.6" x14ac:dyDescent="0.3">
      <c r="A52" s="18" t="s">
        <v>59</v>
      </c>
      <c r="B52" s="65"/>
      <c r="C52" s="192"/>
      <c r="D52" s="192"/>
      <c r="E52" s="7"/>
    </row>
    <row r="53" spans="1:5" s="6" customFormat="1" ht="27.9" customHeight="1" x14ac:dyDescent="0.3">
      <c r="A53" s="64"/>
      <c r="B53" s="72" t="s">
        <v>53</v>
      </c>
      <c r="C53" s="73">
        <v>4112</v>
      </c>
      <c r="D53" s="504" t="s">
        <v>230</v>
      </c>
      <c r="E53" s="504"/>
    </row>
    <row r="54" spans="1:5" s="4" customFormat="1" ht="27.9" customHeight="1" x14ac:dyDescent="0.3">
      <c r="A54" s="64"/>
      <c r="B54" s="72" t="s">
        <v>53</v>
      </c>
      <c r="C54" s="73">
        <v>4116</v>
      </c>
      <c r="D54" s="504" t="s">
        <v>259</v>
      </c>
      <c r="E54" s="504"/>
    </row>
    <row r="55" spans="1:5" s="4" customFormat="1" ht="13.2" customHeight="1" x14ac:dyDescent="0.3">
      <c r="A55" s="64"/>
      <c r="B55" s="72"/>
      <c r="C55" s="73"/>
      <c r="D55" s="504" t="s">
        <v>256</v>
      </c>
      <c r="E55" s="504"/>
    </row>
    <row r="56" spans="1:5" s="4" customFormat="1" ht="13.2" customHeight="1" x14ac:dyDescent="0.3">
      <c r="A56" s="64"/>
      <c r="B56" s="72"/>
      <c r="C56" s="73"/>
      <c r="D56" s="504" t="s">
        <v>260</v>
      </c>
      <c r="E56" s="504"/>
    </row>
    <row r="57" spans="1:5" s="4" customFormat="1" ht="13.2" customHeight="1" x14ac:dyDescent="0.3">
      <c r="A57" s="64"/>
      <c r="B57" s="72"/>
      <c r="C57" s="73"/>
      <c r="D57" s="504" t="s">
        <v>257</v>
      </c>
      <c r="E57" s="504"/>
    </row>
    <row r="58" spans="1:5" s="4" customFormat="1" ht="13.2" customHeight="1" x14ac:dyDescent="0.3">
      <c r="A58" s="64"/>
      <c r="B58" s="72"/>
      <c r="C58" s="73"/>
      <c r="D58" s="504" t="s">
        <v>258</v>
      </c>
      <c r="E58" s="504"/>
    </row>
    <row r="59" spans="1:5" s="4" customFormat="1" ht="27.9" customHeight="1" x14ac:dyDescent="0.3">
      <c r="A59" s="64"/>
      <c r="B59" s="72" t="s">
        <v>53</v>
      </c>
      <c r="C59" s="73">
        <v>4122</v>
      </c>
      <c r="D59" s="504" t="s">
        <v>298</v>
      </c>
      <c r="E59" s="504"/>
    </row>
    <row r="60" spans="1:5" s="4" customFormat="1" ht="13.2" customHeight="1" x14ac:dyDescent="0.3">
      <c r="A60" s="64"/>
      <c r="B60" s="72"/>
      <c r="C60" s="73"/>
      <c r="D60" s="504" t="s">
        <v>297</v>
      </c>
      <c r="E60" s="504"/>
    </row>
    <row r="61" spans="1:5" s="4" customFormat="1" ht="13.2" customHeight="1" x14ac:dyDescent="0.3">
      <c r="A61" s="64"/>
      <c r="B61" s="72"/>
      <c r="C61" s="73"/>
      <c r="D61" s="504" t="s">
        <v>307</v>
      </c>
      <c r="E61" s="504"/>
    </row>
    <row r="62" spans="1:5" s="4" customFormat="1" ht="13.2" customHeight="1" x14ac:dyDescent="0.3">
      <c r="A62" s="64"/>
      <c r="B62" s="72"/>
      <c r="C62" s="73"/>
      <c r="D62" s="504" t="s">
        <v>306</v>
      </c>
      <c r="E62" s="504"/>
    </row>
    <row r="63" spans="1:5" s="4" customFormat="1" ht="13.2" customHeight="1" x14ac:dyDescent="0.3">
      <c r="A63" s="64"/>
      <c r="B63" s="72"/>
      <c r="C63" s="73"/>
      <c r="D63" s="504" t="s">
        <v>308</v>
      </c>
      <c r="E63" s="504"/>
    </row>
    <row r="64" spans="1:5" s="4" customFormat="1" ht="13.2" customHeight="1" x14ac:dyDescent="0.3">
      <c r="A64" s="64"/>
      <c r="B64" s="72"/>
      <c r="C64" s="73"/>
      <c r="D64" s="269"/>
      <c r="E64" s="269"/>
    </row>
    <row r="65" spans="1:5" s="4" customFormat="1" x14ac:dyDescent="0.3">
      <c r="A65" s="7" t="s">
        <v>60</v>
      </c>
      <c r="B65" s="65"/>
      <c r="C65" s="525"/>
      <c r="D65" s="525"/>
      <c r="E65" s="525"/>
    </row>
    <row r="66" spans="1:5" s="4" customFormat="1" ht="27.9" customHeight="1" x14ac:dyDescent="0.3">
      <c r="A66" s="7"/>
      <c r="B66" s="65"/>
      <c r="C66" s="524" t="s">
        <v>222</v>
      </c>
      <c r="D66" s="524"/>
      <c r="E66" s="524"/>
    </row>
    <row r="67" spans="1:5" s="2" customFormat="1" ht="13.2" customHeight="1" x14ac:dyDescent="0.3">
      <c r="A67" s="76"/>
      <c r="B67" s="77"/>
      <c r="C67" s="78"/>
      <c r="D67" s="78"/>
      <c r="E67" s="12"/>
    </row>
    <row r="68" spans="1:5" s="4" customFormat="1" ht="15.6" x14ac:dyDescent="0.3">
      <c r="A68" s="18" t="s">
        <v>61</v>
      </c>
      <c r="B68" s="65"/>
      <c r="C68" s="192"/>
      <c r="D68" s="192"/>
      <c r="E68" s="7"/>
    </row>
    <row r="69" spans="1:5" s="4" customFormat="1" x14ac:dyDescent="0.3">
      <c r="A69" s="64" t="s">
        <v>51</v>
      </c>
      <c r="B69" s="193">
        <v>1032</v>
      </c>
      <c r="C69" s="511" t="s">
        <v>62</v>
      </c>
      <c r="D69" s="511"/>
      <c r="E69" s="511"/>
    </row>
    <row r="70" spans="1:5" s="4" customFormat="1" ht="27.9" customHeight="1" x14ac:dyDescent="0.3">
      <c r="A70" s="64"/>
      <c r="B70" s="72" t="s">
        <v>53</v>
      </c>
      <c r="C70" s="73">
        <v>2111</v>
      </c>
      <c r="D70" s="504" t="s">
        <v>155</v>
      </c>
      <c r="E70" s="504"/>
    </row>
    <row r="71" spans="1:5" s="4" customFormat="1" x14ac:dyDescent="0.3">
      <c r="A71" s="64"/>
      <c r="B71" s="72" t="s">
        <v>53</v>
      </c>
      <c r="C71" s="73">
        <v>2112</v>
      </c>
      <c r="D71" s="504" t="s">
        <v>156</v>
      </c>
      <c r="E71" s="504"/>
    </row>
    <row r="72" spans="1:5" s="2" customFormat="1" ht="39" customHeight="1" x14ac:dyDescent="0.3">
      <c r="A72" s="76"/>
      <c r="B72" s="72" t="s">
        <v>53</v>
      </c>
      <c r="C72" s="73">
        <v>2131</v>
      </c>
      <c r="D72" s="504" t="s">
        <v>276</v>
      </c>
      <c r="E72" s="504"/>
    </row>
    <row r="73" spans="1:5" s="4" customFormat="1" ht="27.9" customHeight="1" x14ac:dyDescent="0.3">
      <c r="A73" s="64"/>
      <c r="B73" s="72" t="s">
        <v>53</v>
      </c>
      <c r="C73" s="73">
        <v>2324</v>
      </c>
      <c r="D73" s="504" t="s">
        <v>271</v>
      </c>
      <c r="E73" s="504"/>
    </row>
    <row r="74" spans="1:5" s="2" customFormat="1" ht="10.199999999999999" customHeight="1" x14ac:dyDescent="0.3">
      <c r="A74" s="76"/>
      <c r="B74" s="79"/>
      <c r="C74" s="70"/>
      <c r="D74" s="70"/>
      <c r="E74" s="11"/>
    </row>
    <row r="75" spans="1:5" s="2" customFormat="1" ht="10.199999999999999" customHeight="1" x14ac:dyDescent="0.3">
      <c r="A75" s="76"/>
      <c r="B75" s="79"/>
      <c r="C75" s="70"/>
      <c r="D75" s="70"/>
      <c r="E75" s="11"/>
    </row>
    <row r="76" spans="1:5" s="4" customFormat="1" ht="15.6" x14ac:dyDescent="0.3">
      <c r="A76" s="18" t="s">
        <v>63</v>
      </c>
      <c r="B76" s="65"/>
      <c r="C76" s="192"/>
      <c r="D76" s="192"/>
      <c r="E76" s="7"/>
    </row>
    <row r="77" spans="1:5" s="4" customFormat="1" x14ac:dyDescent="0.3">
      <c r="A77" s="64" t="s">
        <v>51</v>
      </c>
      <c r="B77" s="193">
        <v>2143</v>
      </c>
      <c r="C77" s="511" t="s">
        <v>64</v>
      </c>
      <c r="D77" s="511"/>
      <c r="E77" s="511"/>
    </row>
    <row r="78" spans="1:5" s="4" customFormat="1" ht="15" customHeight="1" x14ac:dyDescent="0.3">
      <c r="A78" s="64"/>
      <c r="B78" s="72" t="s">
        <v>53</v>
      </c>
      <c r="C78" s="73">
        <v>2111</v>
      </c>
      <c r="D78" s="504" t="s">
        <v>98</v>
      </c>
      <c r="E78" s="504"/>
    </row>
    <row r="79" spans="1:5" s="4" customFormat="1" x14ac:dyDescent="0.3">
      <c r="A79" s="64"/>
      <c r="B79" s="72" t="s">
        <v>53</v>
      </c>
      <c r="C79" s="73">
        <v>2112</v>
      </c>
      <c r="D79" s="504" t="s">
        <v>65</v>
      </c>
      <c r="E79" s="504"/>
    </row>
    <row r="80" spans="1:5" s="4" customFormat="1" x14ac:dyDescent="0.3">
      <c r="A80" s="64"/>
      <c r="B80" s="72"/>
      <c r="C80" s="73"/>
      <c r="D80" s="504" t="s">
        <v>158</v>
      </c>
      <c r="E80" s="504"/>
    </row>
    <row r="81" spans="1:5" s="2" customFormat="1" ht="9" customHeight="1" x14ac:dyDescent="0.3">
      <c r="A81" s="76"/>
      <c r="B81" s="80"/>
      <c r="C81" s="81"/>
      <c r="D81" s="13"/>
      <c r="E81" s="13"/>
    </row>
    <row r="82" spans="1:5" s="2" customFormat="1" ht="9" customHeight="1" x14ac:dyDescent="0.3">
      <c r="A82" s="76"/>
      <c r="B82" s="80"/>
      <c r="C82" s="81"/>
      <c r="D82" s="13"/>
      <c r="E82" s="13"/>
    </row>
    <row r="83" spans="1:5" s="4" customFormat="1" ht="15.6" x14ac:dyDescent="0.3">
      <c r="A83" s="18" t="s">
        <v>66</v>
      </c>
      <c r="B83" s="65"/>
      <c r="C83" s="192"/>
      <c r="D83" s="192"/>
      <c r="E83" s="7"/>
    </row>
    <row r="84" spans="1:5" s="4" customFormat="1" x14ac:dyDescent="0.3">
      <c r="A84" s="64" t="s">
        <v>51</v>
      </c>
      <c r="B84" s="193">
        <v>2310</v>
      </c>
      <c r="C84" s="511" t="s">
        <v>67</v>
      </c>
      <c r="D84" s="511"/>
      <c r="E84" s="511"/>
    </row>
    <row r="85" spans="1:5" s="4" customFormat="1" x14ac:dyDescent="0.3">
      <c r="A85" s="64"/>
      <c r="B85" s="72" t="s">
        <v>53</v>
      </c>
      <c r="C85" s="73">
        <v>2111</v>
      </c>
      <c r="D85" s="504" t="s">
        <v>68</v>
      </c>
      <c r="E85" s="504"/>
    </row>
    <row r="86" spans="1:5" s="4" customFormat="1" ht="7.95" customHeight="1" x14ac:dyDescent="0.3">
      <c r="A86" s="76"/>
      <c r="B86" s="80"/>
      <c r="C86" s="81"/>
      <c r="D86" s="78"/>
      <c r="E86" s="14"/>
    </row>
    <row r="87" spans="1:5" s="4" customFormat="1" x14ac:dyDescent="0.3">
      <c r="A87" s="64" t="s">
        <v>51</v>
      </c>
      <c r="B87" s="193">
        <v>2321</v>
      </c>
      <c r="C87" s="511" t="s">
        <v>69</v>
      </c>
      <c r="D87" s="511"/>
      <c r="E87" s="511"/>
    </row>
    <row r="88" spans="1:5" s="4" customFormat="1" x14ac:dyDescent="0.3">
      <c r="A88" s="64"/>
      <c r="B88" s="72" t="s">
        <v>53</v>
      </c>
      <c r="C88" s="73">
        <v>2111</v>
      </c>
      <c r="D88" s="504" t="s">
        <v>70</v>
      </c>
      <c r="E88" s="504"/>
    </row>
    <row r="89" spans="1:5" ht="9" customHeight="1" x14ac:dyDescent="0.3">
      <c r="A89" s="76"/>
      <c r="B89" s="77"/>
      <c r="C89" s="78"/>
      <c r="D89" s="191"/>
      <c r="E89" s="191"/>
    </row>
    <row r="90" spans="1:5" ht="9" customHeight="1" x14ac:dyDescent="0.3">
      <c r="A90" s="76"/>
      <c r="B90" s="77"/>
      <c r="C90" s="78"/>
      <c r="D90" s="191"/>
      <c r="E90" s="191"/>
    </row>
    <row r="91" spans="1:5" s="205" customFormat="1" ht="20.399999999999999" x14ac:dyDescent="0.3">
      <c r="A91" s="62" t="s">
        <v>46</v>
      </c>
      <c r="B91" s="63"/>
      <c r="C91" s="63"/>
      <c r="D91" s="63"/>
      <c r="E91" s="7"/>
    </row>
    <row r="92" spans="1:5" s="205" customFormat="1" ht="16.95" customHeight="1" x14ac:dyDescent="0.3">
      <c r="A92" s="62"/>
      <c r="B92" s="63"/>
      <c r="C92" s="63"/>
      <c r="D92" s="63"/>
      <c r="E92" s="7"/>
    </row>
    <row r="93" spans="1:5" s="3" customFormat="1" ht="15.6" x14ac:dyDescent="0.3">
      <c r="A93" s="18" t="s">
        <v>71</v>
      </c>
      <c r="B93" s="65"/>
      <c r="C93" s="268"/>
      <c r="D93" s="268"/>
      <c r="E93" s="7"/>
    </row>
    <row r="94" spans="1:5" s="3" customFormat="1" x14ac:dyDescent="0.3">
      <c r="A94" s="64" t="s">
        <v>51</v>
      </c>
      <c r="B94" s="193">
        <v>3314</v>
      </c>
      <c r="C94" s="511" t="s">
        <v>72</v>
      </c>
      <c r="D94" s="511"/>
      <c r="E94" s="511"/>
    </row>
    <row r="95" spans="1:5" s="3" customFormat="1" ht="15" customHeight="1" x14ac:dyDescent="0.3">
      <c r="A95" s="64"/>
      <c r="B95" s="72" t="s">
        <v>53</v>
      </c>
      <c r="C95" s="73">
        <v>2111</v>
      </c>
      <c r="D95" s="504" t="s">
        <v>199</v>
      </c>
      <c r="E95" s="504"/>
    </row>
    <row r="96" spans="1:5" s="211" customFormat="1" ht="15" customHeight="1" x14ac:dyDescent="0.3">
      <c r="A96" s="208"/>
      <c r="B96" s="209" t="s">
        <v>232</v>
      </c>
      <c r="C96" s="210">
        <v>2212</v>
      </c>
      <c r="D96" s="518" t="s">
        <v>231</v>
      </c>
      <c r="E96" s="518"/>
    </row>
    <row r="97" spans="1:5" s="214" customFormat="1" ht="27.9" customHeight="1" x14ac:dyDescent="0.3">
      <c r="A97" s="208"/>
      <c r="B97" s="212" t="s">
        <v>233</v>
      </c>
      <c r="C97" s="213">
        <v>2324</v>
      </c>
      <c r="D97" s="508" t="s">
        <v>234</v>
      </c>
      <c r="E97" s="508"/>
    </row>
    <row r="98" spans="1:5" s="205" customFormat="1" ht="9" customHeight="1" x14ac:dyDescent="0.3">
      <c r="A98" s="62"/>
      <c r="B98" s="63"/>
      <c r="C98" s="63"/>
      <c r="D98" s="63"/>
      <c r="E98" s="7"/>
    </row>
    <row r="99" spans="1:5" s="3" customFormat="1" x14ac:dyDescent="0.3">
      <c r="A99" s="64" t="s">
        <v>51</v>
      </c>
      <c r="B99" s="193">
        <v>3319</v>
      </c>
      <c r="C99" s="511" t="s">
        <v>73</v>
      </c>
      <c r="D99" s="511"/>
      <c r="E99" s="511"/>
    </row>
    <row r="100" spans="1:5" s="211" customFormat="1" x14ac:dyDescent="0.3">
      <c r="A100" s="208"/>
      <c r="B100" s="209" t="s">
        <v>232</v>
      </c>
      <c r="C100" s="210">
        <v>2111</v>
      </c>
      <c r="D100" s="518" t="s">
        <v>74</v>
      </c>
      <c r="E100" s="518"/>
    </row>
    <row r="101" spans="1:5" s="2" customFormat="1" ht="15" customHeight="1" x14ac:dyDescent="0.3">
      <c r="A101" s="76"/>
      <c r="B101" s="77"/>
      <c r="C101" s="78"/>
      <c r="D101" s="504" t="s">
        <v>255</v>
      </c>
      <c r="E101" s="504"/>
    </row>
    <row r="102" spans="1:5" s="214" customFormat="1" ht="27.9" customHeight="1" x14ac:dyDescent="0.3">
      <c r="A102" s="208"/>
      <c r="B102" s="209" t="s">
        <v>232</v>
      </c>
      <c r="C102" s="210">
        <v>2111</v>
      </c>
      <c r="D102" s="518" t="s">
        <v>171</v>
      </c>
      <c r="E102" s="518"/>
    </row>
    <row r="103" spans="1:5" s="214" customFormat="1" ht="15" customHeight="1" x14ac:dyDescent="0.3">
      <c r="A103" s="208"/>
      <c r="B103" s="209" t="s">
        <v>232</v>
      </c>
      <c r="C103" s="210">
        <v>2132</v>
      </c>
      <c r="D103" s="517" t="s">
        <v>95</v>
      </c>
      <c r="E103" s="517"/>
    </row>
    <row r="104" spans="1:5" s="214" customFormat="1" ht="15" customHeight="1" x14ac:dyDescent="0.3">
      <c r="A104" s="208"/>
      <c r="B104" s="209" t="s">
        <v>232</v>
      </c>
      <c r="C104" s="210">
        <v>2133</v>
      </c>
      <c r="D104" s="517" t="s">
        <v>161</v>
      </c>
      <c r="E104" s="517"/>
    </row>
    <row r="105" spans="1:5" s="211" customFormat="1" ht="15" customHeight="1" x14ac:dyDescent="0.3">
      <c r="A105" s="208"/>
      <c r="B105" s="209" t="s">
        <v>232</v>
      </c>
      <c r="C105" s="210">
        <v>2212</v>
      </c>
      <c r="D105" s="518" t="s">
        <v>236</v>
      </c>
      <c r="E105" s="518"/>
    </row>
    <row r="106" spans="1:5" s="214" customFormat="1" ht="27.9" customHeight="1" x14ac:dyDescent="0.3">
      <c r="A106" s="208"/>
      <c r="B106" s="212" t="s">
        <v>233</v>
      </c>
      <c r="C106" s="213">
        <v>2321</v>
      </c>
      <c r="D106" s="515" t="s">
        <v>235</v>
      </c>
      <c r="E106" s="515"/>
    </row>
    <row r="107" spans="1:5" s="214" customFormat="1" ht="27.9" customHeight="1" x14ac:dyDescent="0.3">
      <c r="A107" s="208"/>
      <c r="B107" s="212" t="s">
        <v>233</v>
      </c>
      <c r="C107" s="213">
        <v>2324</v>
      </c>
      <c r="D107" s="508" t="s">
        <v>237</v>
      </c>
      <c r="E107" s="508"/>
    </row>
    <row r="108" spans="1:5" s="2" customFormat="1" ht="9" customHeight="1" x14ac:dyDescent="0.3">
      <c r="A108" s="76"/>
      <c r="B108" s="77"/>
      <c r="C108" s="78"/>
      <c r="D108" s="78"/>
      <c r="E108" s="15"/>
    </row>
    <row r="109" spans="1:5" s="3" customFormat="1" x14ac:dyDescent="0.3">
      <c r="A109" s="215" t="s">
        <v>51</v>
      </c>
      <c r="B109" s="216">
        <v>3399</v>
      </c>
      <c r="C109" s="516" t="s">
        <v>198</v>
      </c>
      <c r="D109" s="516"/>
      <c r="E109" s="516"/>
    </row>
    <row r="110" spans="1:5" s="214" customFormat="1" ht="27.9" customHeight="1" x14ac:dyDescent="0.3">
      <c r="A110" s="208"/>
      <c r="B110" s="212" t="s">
        <v>233</v>
      </c>
      <c r="C110" s="213">
        <v>2111</v>
      </c>
      <c r="D110" s="508" t="s">
        <v>238</v>
      </c>
      <c r="E110" s="508"/>
    </row>
    <row r="111" spans="1:5" s="2" customFormat="1" ht="9" customHeight="1" x14ac:dyDescent="0.3">
      <c r="A111" s="76"/>
      <c r="B111" s="80"/>
      <c r="C111" s="81"/>
      <c r="D111" s="13"/>
      <c r="E111" s="13"/>
    </row>
    <row r="112" spans="1:5" s="2" customFormat="1" ht="9" customHeight="1" x14ac:dyDescent="0.3">
      <c r="A112" s="76"/>
      <c r="B112" s="80"/>
      <c r="C112" s="81"/>
      <c r="D112" s="13"/>
      <c r="E112" s="13"/>
    </row>
    <row r="113" spans="1:5" s="4" customFormat="1" ht="15.6" x14ac:dyDescent="0.3">
      <c r="A113" s="18" t="s">
        <v>75</v>
      </c>
      <c r="B113" s="65"/>
      <c r="C113" s="222"/>
      <c r="D113" s="222"/>
      <c r="E113" s="7"/>
    </row>
    <row r="114" spans="1:5" s="4" customFormat="1" x14ac:dyDescent="0.3">
      <c r="A114" s="64" t="s">
        <v>51</v>
      </c>
      <c r="B114" s="223">
        <v>3539</v>
      </c>
      <c r="C114" s="511" t="s">
        <v>76</v>
      </c>
      <c r="D114" s="511"/>
      <c r="E114" s="511"/>
    </row>
    <row r="115" spans="1:5" s="4" customFormat="1" ht="27.9" customHeight="1" x14ac:dyDescent="0.3">
      <c r="A115" s="64"/>
      <c r="B115" s="72" t="s">
        <v>53</v>
      </c>
      <c r="C115" s="73">
        <v>2111</v>
      </c>
      <c r="D115" s="504" t="s">
        <v>253</v>
      </c>
      <c r="E115" s="504"/>
    </row>
    <row r="116" spans="1:5" s="4" customFormat="1" x14ac:dyDescent="0.3">
      <c r="A116" s="64"/>
      <c r="B116" s="72" t="s">
        <v>53</v>
      </c>
      <c r="C116" s="73">
        <v>2132</v>
      </c>
      <c r="D116" s="504" t="s">
        <v>252</v>
      </c>
      <c r="E116" s="504"/>
    </row>
    <row r="117" spans="1:5" s="4" customFormat="1" ht="15" customHeight="1" x14ac:dyDescent="0.3">
      <c r="A117" s="64"/>
      <c r="B117" s="72" t="s">
        <v>53</v>
      </c>
      <c r="C117" s="73">
        <v>2133</v>
      </c>
      <c r="D117" s="504" t="s">
        <v>254</v>
      </c>
      <c r="E117" s="504"/>
    </row>
    <row r="118" spans="1:5" s="2" customFormat="1" ht="9" customHeight="1" x14ac:dyDescent="0.3">
      <c r="A118" s="76"/>
      <c r="B118" s="80"/>
      <c r="C118" s="81"/>
      <c r="D118" s="78"/>
      <c r="E118" s="15"/>
    </row>
    <row r="119" spans="1:5" s="2" customFormat="1" ht="9" customHeight="1" x14ac:dyDescent="0.3">
      <c r="A119" s="76"/>
      <c r="B119" s="80"/>
      <c r="C119" s="81"/>
      <c r="D119" s="78"/>
      <c r="E119" s="15"/>
    </row>
    <row r="120" spans="1:5" s="4" customFormat="1" ht="15.6" x14ac:dyDescent="0.3">
      <c r="A120" s="18" t="s">
        <v>16</v>
      </c>
      <c r="B120" s="65"/>
      <c r="C120" s="217"/>
      <c r="D120" s="217"/>
      <c r="E120" s="7"/>
    </row>
    <row r="121" spans="1:5" s="4" customFormat="1" x14ac:dyDescent="0.3">
      <c r="A121" s="64" t="s">
        <v>51</v>
      </c>
      <c r="B121" s="218">
        <v>3612</v>
      </c>
      <c r="C121" s="511" t="s">
        <v>124</v>
      </c>
      <c r="D121" s="511"/>
      <c r="E121" s="511"/>
    </row>
    <row r="122" spans="1:5" s="4" customFormat="1" ht="39.9" customHeight="1" x14ac:dyDescent="0.3">
      <c r="A122" s="64"/>
      <c r="B122" s="72" t="s">
        <v>53</v>
      </c>
      <c r="C122" s="73">
        <v>2111</v>
      </c>
      <c r="D122" s="504" t="s">
        <v>272</v>
      </c>
      <c r="E122" s="504"/>
    </row>
    <row r="123" spans="1:5" s="4" customFormat="1" ht="27.9" customHeight="1" x14ac:dyDescent="0.3">
      <c r="A123" s="64"/>
      <c r="B123" s="72" t="s">
        <v>53</v>
      </c>
      <c r="C123" s="73">
        <v>2132</v>
      </c>
      <c r="D123" s="504" t="s">
        <v>239</v>
      </c>
      <c r="E123" s="504"/>
    </row>
    <row r="124" spans="1:5" s="214" customFormat="1" ht="27.9" customHeight="1" x14ac:dyDescent="0.3">
      <c r="A124" s="208"/>
      <c r="B124" s="212" t="s">
        <v>233</v>
      </c>
      <c r="C124" s="213">
        <v>2212</v>
      </c>
      <c r="D124" s="508" t="s">
        <v>261</v>
      </c>
      <c r="E124" s="508"/>
    </row>
    <row r="125" spans="1:5" s="4" customFormat="1" ht="39" customHeight="1" x14ac:dyDescent="0.3">
      <c r="A125" s="64"/>
      <c r="B125" s="72" t="s">
        <v>53</v>
      </c>
      <c r="C125" s="73">
        <v>2324</v>
      </c>
      <c r="D125" s="504" t="s">
        <v>262</v>
      </c>
      <c r="E125" s="504"/>
    </row>
    <row r="126" spans="1:5" ht="9" customHeight="1" x14ac:dyDescent="0.3"/>
    <row r="127" spans="1:5" ht="9" customHeight="1" x14ac:dyDescent="0.3"/>
    <row r="128" spans="1:5" ht="9" customHeight="1" x14ac:dyDescent="0.3"/>
    <row r="129" spans="1:5" ht="9" customHeight="1" x14ac:dyDescent="0.3"/>
    <row r="130" spans="1:5" ht="9" customHeight="1" x14ac:dyDescent="0.3"/>
    <row r="131" spans="1:5" ht="9" customHeight="1" x14ac:dyDescent="0.3"/>
    <row r="132" spans="1:5" ht="9" customHeight="1" x14ac:dyDescent="0.3"/>
    <row r="133" spans="1:5" ht="9" customHeight="1" x14ac:dyDescent="0.3"/>
    <row r="134" spans="1:5" s="205" customFormat="1" ht="20.399999999999999" x14ac:dyDescent="0.3">
      <c r="A134" s="62" t="s">
        <v>46</v>
      </c>
      <c r="B134" s="63"/>
      <c r="C134" s="63"/>
      <c r="D134" s="63"/>
      <c r="E134" s="7"/>
    </row>
    <row r="135" spans="1:5" s="205" customFormat="1" ht="16.95" customHeight="1" x14ac:dyDescent="0.3">
      <c r="A135" s="62"/>
      <c r="B135" s="63"/>
      <c r="C135" s="63"/>
      <c r="D135" s="63"/>
      <c r="E135" s="7"/>
    </row>
    <row r="136" spans="1:5" s="4" customFormat="1" ht="15.6" x14ac:dyDescent="0.3">
      <c r="A136" s="18" t="s">
        <v>17</v>
      </c>
      <c r="B136" s="65"/>
      <c r="C136" s="219"/>
      <c r="D136" s="219"/>
      <c r="E136" s="7"/>
    </row>
    <row r="137" spans="1:5" s="4" customFormat="1" x14ac:dyDescent="0.3">
      <c r="A137" s="64" t="s">
        <v>51</v>
      </c>
      <c r="B137" s="220">
        <v>3613</v>
      </c>
      <c r="C137" s="511" t="s">
        <v>125</v>
      </c>
      <c r="D137" s="511"/>
      <c r="E137" s="511"/>
    </row>
    <row r="138" spans="1:5" s="4" customFormat="1" ht="39" customHeight="1" x14ac:dyDescent="0.3">
      <c r="A138" s="64"/>
      <c r="B138" s="72" t="s">
        <v>53</v>
      </c>
      <c r="C138" s="73">
        <v>2111</v>
      </c>
      <c r="D138" s="504" t="s">
        <v>240</v>
      </c>
      <c r="E138" s="504"/>
    </row>
    <row r="139" spans="1:5" s="4" customFormat="1" ht="27" customHeight="1" x14ac:dyDescent="0.3">
      <c r="A139" s="64"/>
      <c r="B139" s="72" t="s">
        <v>53</v>
      </c>
      <c r="C139" s="73">
        <v>2132</v>
      </c>
      <c r="D139" s="504" t="s">
        <v>241</v>
      </c>
      <c r="E139" s="504"/>
    </row>
    <row r="140" spans="1:5" s="4" customFormat="1" ht="15" customHeight="1" x14ac:dyDescent="0.3">
      <c r="A140" s="64"/>
      <c r="B140" s="72" t="s">
        <v>53</v>
      </c>
      <c r="C140" s="73">
        <v>2133</v>
      </c>
      <c r="D140" s="504" t="s">
        <v>242</v>
      </c>
      <c r="E140" s="504"/>
    </row>
    <row r="141" spans="1:5" s="4" customFormat="1" ht="7.95" customHeight="1" x14ac:dyDescent="0.3">
      <c r="A141" s="76"/>
      <c r="B141" s="80"/>
      <c r="C141" s="81"/>
      <c r="D141" s="13"/>
      <c r="E141" s="13"/>
    </row>
    <row r="142" spans="1:5" s="205" customFormat="1" ht="7.95" customHeight="1" x14ac:dyDescent="0.3">
      <c r="A142" s="62"/>
      <c r="B142" s="63"/>
      <c r="C142" s="63"/>
      <c r="D142" s="63"/>
      <c r="E142" s="7"/>
    </row>
    <row r="143" spans="1:5" s="4" customFormat="1" ht="15.6" x14ac:dyDescent="0.3">
      <c r="A143" s="18" t="s">
        <v>77</v>
      </c>
      <c r="B143" s="65"/>
      <c r="C143" s="219"/>
      <c r="D143" s="219"/>
      <c r="E143" s="7"/>
    </row>
    <row r="144" spans="1:5" s="4" customFormat="1" x14ac:dyDescent="0.3">
      <c r="A144" s="64" t="s">
        <v>51</v>
      </c>
      <c r="B144" s="220">
        <v>3632</v>
      </c>
      <c r="C144" s="511" t="s">
        <v>78</v>
      </c>
      <c r="D144" s="511"/>
      <c r="E144" s="511"/>
    </row>
    <row r="145" spans="1:5" s="4" customFormat="1" ht="15" customHeight="1" x14ac:dyDescent="0.3">
      <c r="A145" s="64"/>
      <c r="B145" s="72" t="s">
        <v>53</v>
      </c>
      <c r="C145" s="73">
        <v>2111</v>
      </c>
      <c r="D145" s="504" t="s">
        <v>243</v>
      </c>
      <c r="E145" s="504"/>
    </row>
    <row r="146" spans="1:5" s="2" customFormat="1" ht="6" customHeight="1" x14ac:dyDescent="0.3">
      <c r="A146" s="76"/>
      <c r="B146" s="77"/>
      <c r="C146" s="78"/>
      <c r="D146" s="85"/>
      <c r="E146" s="16"/>
    </row>
    <row r="147" spans="1:5" s="4" customFormat="1" x14ac:dyDescent="0.3">
      <c r="A147" s="64" t="s">
        <v>51</v>
      </c>
      <c r="B147" s="220">
        <v>3633</v>
      </c>
      <c r="C147" s="511" t="s">
        <v>19</v>
      </c>
      <c r="D147" s="511"/>
      <c r="E147" s="511"/>
    </row>
    <row r="148" spans="1:5" s="4" customFormat="1" ht="39.9" customHeight="1" x14ac:dyDescent="0.3">
      <c r="A148" s="64"/>
      <c r="B148" s="72" t="s">
        <v>53</v>
      </c>
      <c r="C148" s="73">
        <v>2133</v>
      </c>
      <c r="D148" s="504" t="s">
        <v>251</v>
      </c>
      <c r="E148" s="504"/>
    </row>
    <row r="149" spans="1:5" s="2" customFormat="1" ht="6" customHeight="1" x14ac:dyDescent="0.3">
      <c r="A149" s="76"/>
      <c r="B149" s="77"/>
      <c r="C149" s="78"/>
      <c r="D149" s="191"/>
      <c r="E149" s="191"/>
    </row>
    <row r="150" spans="1:5" s="4" customFormat="1" x14ac:dyDescent="0.3">
      <c r="A150" s="64" t="s">
        <v>51</v>
      </c>
      <c r="B150" s="221">
        <v>3639</v>
      </c>
      <c r="C150" s="511" t="s">
        <v>79</v>
      </c>
      <c r="D150" s="511"/>
      <c r="E150" s="511"/>
    </row>
    <row r="151" spans="1:5" s="4" customFormat="1" x14ac:dyDescent="0.3">
      <c r="A151" s="64"/>
      <c r="B151" s="72" t="s">
        <v>53</v>
      </c>
      <c r="C151" s="73">
        <v>2111</v>
      </c>
      <c r="D151" s="504" t="s">
        <v>80</v>
      </c>
      <c r="E151" s="504"/>
    </row>
    <row r="152" spans="1:5" s="4" customFormat="1" ht="25.5" customHeight="1" x14ac:dyDescent="0.3">
      <c r="A152" s="64"/>
      <c r="B152" s="72" t="s">
        <v>53</v>
      </c>
      <c r="C152" s="73">
        <v>2119</v>
      </c>
      <c r="D152" s="504" t="s">
        <v>244</v>
      </c>
      <c r="E152" s="504"/>
    </row>
    <row r="153" spans="1:5" s="4" customFormat="1" x14ac:dyDescent="0.3">
      <c r="A153" s="64"/>
      <c r="B153" s="72" t="s">
        <v>53</v>
      </c>
      <c r="C153" s="73">
        <v>2131</v>
      </c>
      <c r="D153" s="504" t="s">
        <v>164</v>
      </c>
      <c r="E153" s="504"/>
    </row>
    <row r="154" spans="1:5" s="4" customFormat="1" ht="27.9" customHeight="1" x14ac:dyDescent="0.3">
      <c r="A154" s="64"/>
      <c r="B154" s="72" t="s">
        <v>53</v>
      </c>
      <c r="C154" s="73">
        <v>2132</v>
      </c>
      <c r="D154" s="504" t="s">
        <v>165</v>
      </c>
      <c r="E154" s="504"/>
    </row>
    <row r="155" spans="1:5" s="4" customFormat="1" x14ac:dyDescent="0.3">
      <c r="A155" s="64"/>
      <c r="B155" s="72" t="s">
        <v>53</v>
      </c>
      <c r="C155" s="73">
        <v>2133</v>
      </c>
      <c r="D155" s="504" t="s">
        <v>166</v>
      </c>
      <c r="E155" s="504"/>
    </row>
    <row r="156" spans="1:5" s="4" customFormat="1" ht="39.9" customHeight="1" x14ac:dyDescent="0.3">
      <c r="A156" s="64"/>
      <c r="B156" s="72" t="s">
        <v>53</v>
      </c>
      <c r="C156" s="73">
        <v>2324</v>
      </c>
      <c r="D156" s="504" t="s">
        <v>266</v>
      </c>
      <c r="E156" s="504"/>
    </row>
    <row r="157" spans="1:5" s="4" customFormat="1" x14ac:dyDescent="0.3">
      <c r="A157" s="64"/>
      <c r="B157" s="72" t="s">
        <v>53</v>
      </c>
      <c r="C157" s="73">
        <v>3111</v>
      </c>
      <c r="D157" s="504" t="s">
        <v>81</v>
      </c>
      <c r="E157" s="504"/>
    </row>
    <row r="158" spans="1:5" s="4" customFormat="1" ht="7.95" customHeight="1" x14ac:dyDescent="0.3">
      <c r="A158" s="76"/>
      <c r="B158" s="77"/>
      <c r="C158" s="78"/>
      <c r="D158" s="191"/>
      <c r="E158" s="191"/>
    </row>
    <row r="159" spans="1:5" s="4" customFormat="1" ht="7.95" customHeight="1" x14ac:dyDescent="0.3">
      <c r="A159" s="76"/>
      <c r="B159" s="77"/>
      <c r="C159" s="78"/>
      <c r="D159" s="191"/>
      <c r="E159" s="191"/>
    </row>
    <row r="160" spans="1:5" s="4" customFormat="1" ht="15.6" x14ac:dyDescent="0.3">
      <c r="A160" s="18" t="s">
        <v>82</v>
      </c>
      <c r="B160" s="65"/>
      <c r="C160" s="222"/>
      <c r="D160" s="222"/>
      <c r="E160" s="7"/>
    </row>
    <row r="161" spans="1:5" s="4" customFormat="1" x14ac:dyDescent="0.3">
      <c r="A161" s="83" t="s">
        <v>51</v>
      </c>
      <c r="B161" s="84">
        <v>3721</v>
      </c>
      <c r="C161" s="506" t="s">
        <v>167</v>
      </c>
      <c r="D161" s="506"/>
      <c r="E161" s="506"/>
    </row>
    <row r="162" spans="1:5" s="4" customFormat="1" ht="27.9" customHeight="1" x14ac:dyDescent="0.3">
      <c r="A162" s="64"/>
      <c r="B162" s="74" t="s">
        <v>54</v>
      </c>
      <c r="C162" s="75">
        <v>2111</v>
      </c>
      <c r="D162" s="514" t="s">
        <v>265</v>
      </c>
      <c r="E162" s="514"/>
    </row>
    <row r="163" spans="1:5" s="2" customFormat="1" ht="7.05" customHeight="1" x14ac:dyDescent="0.3">
      <c r="A163" s="69"/>
      <c r="B163" s="70"/>
      <c r="C163" s="16"/>
      <c r="D163" s="16"/>
      <c r="E163" s="11"/>
    </row>
    <row r="164" spans="1:5" s="4" customFormat="1" x14ac:dyDescent="0.3">
      <c r="A164" s="64" t="s">
        <v>51</v>
      </c>
      <c r="B164" s="198">
        <v>3722</v>
      </c>
      <c r="C164" s="511" t="s">
        <v>83</v>
      </c>
      <c r="D164" s="511"/>
      <c r="E164" s="511"/>
    </row>
    <row r="165" spans="1:5" s="4" customFormat="1" x14ac:dyDescent="0.3">
      <c r="A165" s="64"/>
      <c r="B165" s="72" t="s">
        <v>53</v>
      </c>
      <c r="C165" s="73">
        <v>2111</v>
      </c>
      <c r="D165" s="504" t="s">
        <v>275</v>
      </c>
      <c r="E165" s="504"/>
    </row>
    <row r="166" spans="1:5" s="4" customFormat="1" x14ac:dyDescent="0.3">
      <c r="A166" s="64"/>
      <c r="B166" s="72" t="s">
        <v>53</v>
      </c>
      <c r="C166" s="73">
        <v>2112</v>
      </c>
      <c r="D166" s="504" t="s">
        <v>84</v>
      </c>
      <c r="E166" s="504"/>
    </row>
    <row r="167" spans="1:5" s="2" customFormat="1" ht="7.05" customHeight="1" x14ac:dyDescent="0.3">
      <c r="A167" s="76"/>
      <c r="B167" s="77"/>
      <c r="C167" s="78"/>
      <c r="D167" s="191"/>
      <c r="E167" s="191"/>
    </row>
    <row r="168" spans="1:5" s="4" customFormat="1" x14ac:dyDescent="0.3">
      <c r="A168" s="83" t="s">
        <v>51</v>
      </c>
      <c r="B168" s="84">
        <v>3724</v>
      </c>
      <c r="C168" s="506" t="s">
        <v>23</v>
      </c>
      <c r="D168" s="506"/>
      <c r="E168" s="506"/>
    </row>
    <row r="169" spans="1:5" s="4" customFormat="1" ht="25.95" customHeight="1" x14ac:dyDescent="0.3">
      <c r="A169" s="64"/>
      <c r="B169" s="74" t="s">
        <v>54</v>
      </c>
      <c r="C169" s="75">
        <v>2111</v>
      </c>
      <c r="D169" s="514" t="s">
        <v>273</v>
      </c>
      <c r="E169" s="514"/>
    </row>
    <row r="170" spans="1:5" s="4" customFormat="1" ht="25.95" customHeight="1" x14ac:dyDescent="0.3">
      <c r="A170" s="64"/>
      <c r="B170" s="74" t="s">
        <v>54</v>
      </c>
      <c r="C170" s="75">
        <v>2324</v>
      </c>
      <c r="D170" s="514" t="s">
        <v>274</v>
      </c>
      <c r="E170" s="514"/>
    </row>
    <row r="171" spans="1:5" s="2" customFormat="1" ht="7.05" customHeight="1" x14ac:dyDescent="0.3">
      <c r="A171" s="76"/>
      <c r="B171" s="15"/>
      <c r="C171" s="78"/>
      <c r="D171" s="78"/>
      <c r="E171" s="15"/>
    </row>
    <row r="172" spans="1:5" s="4" customFormat="1" x14ac:dyDescent="0.3">
      <c r="A172" s="64" t="s">
        <v>51</v>
      </c>
      <c r="B172" s="223">
        <v>3725</v>
      </c>
      <c r="C172" s="511" t="s">
        <v>24</v>
      </c>
      <c r="D172" s="511"/>
      <c r="E172" s="511"/>
    </row>
    <row r="173" spans="1:5" s="4" customFormat="1" ht="14.4" customHeight="1" x14ac:dyDescent="0.3">
      <c r="A173" s="64"/>
      <c r="B173" s="72" t="s">
        <v>53</v>
      </c>
      <c r="C173" s="73">
        <v>2111</v>
      </c>
      <c r="D173" s="504" t="s">
        <v>264</v>
      </c>
      <c r="E173" s="504"/>
    </row>
    <row r="174" spans="1:5" s="4" customFormat="1" ht="14.4" customHeight="1" x14ac:dyDescent="0.3">
      <c r="A174" s="64"/>
      <c r="B174" s="72" t="s">
        <v>53</v>
      </c>
      <c r="C174" s="73">
        <v>2324</v>
      </c>
      <c r="D174" s="504" t="s">
        <v>263</v>
      </c>
      <c r="E174" s="504"/>
    </row>
    <row r="175" spans="1:5" s="2" customFormat="1" ht="7.05" customHeight="1" x14ac:dyDescent="0.3">
      <c r="A175" s="76"/>
      <c r="B175" s="77"/>
      <c r="C175" s="78"/>
      <c r="D175" s="191"/>
      <c r="E175" s="191"/>
    </row>
    <row r="176" spans="1:5" s="4" customFormat="1" x14ac:dyDescent="0.3">
      <c r="A176" s="64" t="s">
        <v>51</v>
      </c>
      <c r="B176" s="223">
        <v>3729</v>
      </c>
      <c r="C176" s="511" t="s">
        <v>25</v>
      </c>
      <c r="D176" s="511"/>
      <c r="E176" s="511"/>
    </row>
    <row r="177" spans="1:5" s="4" customFormat="1" x14ac:dyDescent="0.3">
      <c r="A177" s="64"/>
      <c r="B177" s="72" t="s">
        <v>53</v>
      </c>
      <c r="C177" s="73">
        <v>2111</v>
      </c>
      <c r="D177" s="504" t="s">
        <v>85</v>
      </c>
      <c r="E177" s="504"/>
    </row>
    <row r="178" spans="1:5" s="205" customFormat="1" ht="20.399999999999999" x14ac:dyDescent="0.3">
      <c r="A178" s="62" t="s">
        <v>46</v>
      </c>
      <c r="B178" s="63"/>
      <c r="C178" s="63"/>
      <c r="D178" s="63"/>
      <c r="E178" s="7"/>
    </row>
    <row r="179" spans="1:5" s="205" customFormat="1" ht="16.95" customHeight="1" x14ac:dyDescent="0.3">
      <c r="A179" s="62"/>
      <c r="B179" s="63"/>
      <c r="C179" s="63"/>
      <c r="D179" s="63"/>
      <c r="E179" s="7"/>
    </row>
    <row r="180" spans="1:5" s="4" customFormat="1" ht="15.6" x14ac:dyDescent="0.3">
      <c r="A180" s="18" t="s">
        <v>86</v>
      </c>
      <c r="B180" s="65"/>
      <c r="C180" s="197"/>
      <c r="D180" s="197"/>
      <c r="E180" s="7"/>
    </row>
    <row r="181" spans="1:5" s="4" customFormat="1" x14ac:dyDescent="0.3">
      <c r="A181" s="64" t="s">
        <v>51</v>
      </c>
      <c r="B181" s="71" t="s">
        <v>26</v>
      </c>
      <c r="C181" s="511" t="s">
        <v>87</v>
      </c>
      <c r="D181" s="511"/>
      <c r="E181" s="511"/>
    </row>
    <row r="182" spans="1:5" s="4" customFormat="1" ht="39.9" customHeight="1" x14ac:dyDescent="0.3">
      <c r="A182" s="64"/>
      <c r="B182" s="72" t="s">
        <v>53</v>
      </c>
      <c r="C182" s="73">
        <v>2322</v>
      </c>
      <c r="D182" s="513" t="s">
        <v>228</v>
      </c>
      <c r="E182" s="513"/>
    </row>
    <row r="183" spans="1:5" s="205" customFormat="1" ht="9" customHeight="1" x14ac:dyDescent="0.3">
      <c r="A183" s="62"/>
      <c r="B183" s="63"/>
      <c r="C183" s="63"/>
      <c r="D183" s="63"/>
      <c r="E183" s="7"/>
    </row>
    <row r="184" spans="1:5" s="205" customFormat="1" ht="9" customHeight="1" x14ac:dyDescent="0.3">
      <c r="A184" s="62"/>
      <c r="B184" s="63"/>
      <c r="C184" s="63"/>
      <c r="D184" s="63"/>
      <c r="E184" s="7"/>
    </row>
    <row r="185" spans="1:5" s="4" customFormat="1" ht="15.6" x14ac:dyDescent="0.3">
      <c r="A185" s="18" t="s">
        <v>88</v>
      </c>
      <c r="B185" s="65"/>
      <c r="C185" s="197"/>
      <c r="D185" s="197"/>
      <c r="E185" s="7"/>
    </row>
    <row r="186" spans="1:5" s="4" customFormat="1" x14ac:dyDescent="0.3">
      <c r="A186" s="64" t="s">
        <v>51</v>
      </c>
      <c r="B186" s="198">
        <v>6171</v>
      </c>
      <c r="C186" s="511" t="s">
        <v>89</v>
      </c>
      <c r="D186" s="511"/>
      <c r="E186" s="511"/>
    </row>
    <row r="187" spans="1:5" s="4" customFormat="1" ht="27.9" customHeight="1" x14ac:dyDescent="0.3">
      <c r="A187" s="64"/>
      <c r="B187" s="72" t="s">
        <v>53</v>
      </c>
      <c r="C187" s="73">
        <v>2111</v>
      </c>
      <c r="D187" s="504" t="s">
        <v>168</v>
      </c>
      <c r="E187" s="504"/>
    </row>
    <row r="188" spans="1:5" s="3" customFormat="1" ht="27.6" customHeight="1" x14ac:dyDescent="0.3">
      <c r="A188" s="64"/>
      <c r="B188" s="74" t="s">
        <v>54</v>
      </c>
      <c r="C188" s="75">
        <v>2324</v>
      </c>
      <c r="D188" s="507" t="s">
        <v>229</v>
      </c>
      <c r="E188" s="507"/>
    </row>
    <row r="189" spans="1:5" s="4" customFormat="1" ht="9" customHeight="1" x14ac:dyDescent="0.3">
      <c r="A189" s="76"/>
      <c r="B189" s="77"/>
      <c r="C189" s="78"/>
      <c r="D189" s="191"/>
      <c r="E189" s="191"/>
    </row>
    <row r="190" spans="1:5" s="4" customFormat="1" ht="9" customHeight="1" x14ac:dyDescent="0.3">
      <c r="A190" s="76"/>
      <c r="B190" s="77"/>
      <c r="C190" s="78"/>
      <c r="D190" s="191"/>
      <c r="E190" s="191"/>
    </row>
    <row r="191" spans="1:5" s="6" customFormat="1" ht="15.6" x14ac:dyDescent="0.3">
      <c r="A191" s="18" t="s">
        <v>90</v>
      </c>
      <c r="B191" s="67"/>
      <c r="C191" s="86"/>
      <c r="D191" s="86"/>
      <c r="E191" s="18"/>
    </row>
    <row r="192" spans="1:5" s="6" customFormat="1" x14ac:dyDescent="0.3">
      <c r="A192" s="64" t="s">
        <v>51</v>
      </c>
      <c r="B192" s="193">
        <v>6310</v>
      </c>
      <c r="C192" s="511" t="s">
        <v>29</v>
      </c>
      <c r="D192" s="511"/>
      <c r="E192" s="511"/>
    </row>
    <row r="193" spans="1:5" s="4" customFormat="1" x14ac:dyDescent="0.3">
      <c r="A193" s="64"/>
      <c r="B193" s="72" t="s">
        <v>53</v>
      </c>
      <c r="C193" s="73">
        <v>2141</v>
      </c>
      <c r="D193" s="512" t="s">
        <v>227</v>
      </c>
      <c r="E193" s="512"/>
    </row>
    <row r="194" spans="1:5" s="4" customFormat="1" ht="15" customHeight="1" x14ac:dyDescent="0.3">
      <c r="A194" s="64"/>
      <c r="B194" s="72" t="s">
        <v>53</v>
      </c>
      <c r="C194" s="73">
        <v>2141</v>
      </c>
      <c r="D194" s="504" t="s">
        <v>226</v>
      </c>
      <c r="E194" s="504"/>
    </row>
    <row r="195" spans="1:5" s="2" customFormat="1" ht="9" customHeight="1" x14ac:dyDescent="0.3">
      <c r="A195" s="76"/>
      <c r="B195" s="77"/>
      <c r="C195" s="78"/>
      <c r="D195" s="191"/>
      <c r="E195" s="191"/>
    </row>
    <row r="196" spans="1:5" s="4" customFormat="1" x14ac:dyDescent="0.3">
      <c r="A196" s="64" t="s">
        <v>51</v>
      </c>
      <c r="B196" s="193">
        <v>6330</v>
      </c>
      <c r="C196" s="511" t="s">
        <v>170</v>
      </c>
      <c r="D196" s="511"/>
      <c r="E196" s="511"/>
    </row>
    <row r="197" spans="1:5" s="4" customFormat="1" ht="27.9" customHeight="1" x14ac:dyDescent="0.3">
      <c r="A197" s="64"/>
      <c r="B197" s="72" t="s">
        <v>53</v>
      </c>
      <c r="C197" s="73">
        <v>4134</v>
      </c>
      <c r="D197" s="504" t="s">
        <v>204</v>
      </c>
      <c r="E197" s="504"/>
    </row>
    <row r="198" spans="1:5" s="4" customFormat="1" ht="27.9" customHeight="1" x14ac:dyDescent="0.3">
      <c r="A198" s="64"/>
      <c r="B198" s="72" t="s">
        <v>53</v>
      </c>
      <c r="C198" s="73">
        <v>4134</v>
      </c>
      <c r="D198" s="504" t="s">
        <v>96</v>
      </c>
      <c r="E198" s="504"/>
    </row>
    <row r="199" spans="1:5" s="2" customFormat="1" ht="9" customHeight="1" x14ac:dyDescent="0.3">
      <c r="A199" s="76"/>
      <c r="B199" s="77"/>
      <c r="C199" s="78"/>
      <c r="D199" s="196"/>
      <c r="E199" s="196"/>
    </row>
    <row r="200" spans="1:5" s="4" customFormat="1" x14ac:dyDescent="0.3">
      <c r="A200" s="83" t="s">
        <v>51</v>
      </c>
      <c r="B200" s="84">
        <v>6399</v>
      </c>
      <c r="C200" s="506" t="s">
        <v>215</v>
      </c>
      <c r="D200" s="506"/>
      <c r="E200" s="506"/>
    </row>
    <row r="201" spans="1:5" s="3" customFormat="1" ht="27.9" customHeight="1" x14ac:dyDescent="0.3">
      <c r="A201" s="64"/>
      <c r="B201" s="74" t="s">
        <v>54</v>
      </c>
      <c r="C201" s="75">
        <v>2222</v>
      </c>
      <c r="D201" s="507" t="s">
        <v>224</v>
      </c>
      <c r="E201" s="507"/>
    </row>
    <row r="202" spans="1:5" s="2" customFormat="1" ht="9" customHeight="1" x14ac:dyDescent="0.3">
      <c r="A202" s="76"/>
      <c r="B202" s="77"/>
      <c r="C202" s="78"/>
      <c r="D202" s="196"/>
      <c r="E202" s="196"/>
    </row>
    <row r="203" spans="1:5" s="2" customFormat="1" ht="9" customHeight="1" x14ac:dyDescent="0.3">
      <c r="A203" s="76"/>
      <c r="B203" s="77"/>
      <c r="C203" s="78"/>
      <c r="D203" s="191"/>
      <c r="E203" s="191"/>
    </row>
    <row r="204" spans="1:5" s="6" customFormat="1" ht="15.6" x14ac:dyDescent="0.3">
      <c r="A204" s="82" t="s">
        <v>91</v>
      </c>
      <c r="B204" s="206"/>
      <c r="C204" s="207"/>
      <c r="D204" s="207"/>
      <c r="E204" s="82"/>
    </row>
    <row r="205" spans="1:5" s="6" customFormat="1" x14ac:dyDescent="0.3">
      <c r="A205" s="83" t="s">
        <v>51</v>
      </c>
      <c r="B205" s="84">
        <v>6409</v>
      </c>
      <c r="C205" s="506" t="s">
        <v>32</v>
      </c>
      <c r="D205" s="506"/>
      <c r="E205" s="506"/>
    </row>
    <row r="206" spans="1:5" s="3" customFormat="1" ht="27.9" customHeight="1" x14ac:dyDescent="0.3">
      <c r="A206" s="64"/>
      <c r="B206" s="74" t="s">
        <v>54</v>
      </c>
      <c r="C206" s="75">
        <v>2329</v>
      </c>
      <c r="D206" s="507" t="s">
        <v>223</v>
      </c>
      <c r="E206" s="507"/>
    </row>
    <row r="207" spans="1:5" s="3" customFormat="1" ht="12" customHeight="1" x14ac:dyDescent="0.3">
      <c r="A207" s="64"/>
      <c r="B207" s="74"/>
      <c r="C207" s="75"/>
      <c r="D207" s="224"/>
      <c r="E207" s="224"/>
    </row>
    <row r="208" spans="1:5" s="2" customFormat="1" ht="12" customHeight="1" x14ac:dyDescent="0.3">
      <c r="A208" s="76"/>
      <c r="B208" s="15"/>
      <c r="C208" s="78"/>
      <c r="D208" s="78"/>
      <c r="E208" s="15"/>
    </row>
    <row r="209" spans="1:5" s="4" customFormat="1" ht="17.399999999999999" x14ac:dyDescent="0.3">
      <c r="A209" s="63" t="s">
        <v>92</v>
      </c>
      <c r="B209" s="7"/>
      <c r="C209" s="7"/>
      <c r="D209" s="7"/>
      <c r="E209" s="7"/>
    </row>
    <row r="210" spans="1:5" s="4" customFormat="1" x14ac:dyDescent="0.3">
      <c r="A210" s="64"/>
      <c r="B210" s="72" t="s">
        <v>53</v>
      </c>
      <c r="C210" s="64">
        <v>8115</v>
      </c>
      <c r="D210" s="510" t="s">
        <v>93</v>
      </c>
      <c r="E210" s="510"/>
    </row>
    <row r="211" spans="1:5" s="3" customFormat="1" ht="27.9" customHeight="1" x14ac:dyDescent="0.3">
      <c r="A211" s="64"/>
      <c r="B211" s="74" t="s">
        <v>54</v>
      </c>
      <c r="C211" s="75">
        <v>8123</v>
      </c>
      <c r="D211" s="507" t="s">
        <v>225</v>
      </c>
      <c r="E211" s="507"/>
    </row>
    <row r="212" spans="1:5" s="92" customFormat="1" x14ac:dyDescent="0.3">
      <c r="A212" s="200"/>
      <c r="B212" s="201"/>
      <c r="C212" s="202"/>
      <c r="D212" s="17"/>
      <c r="E212" s="17"/>
    </row>
    <row r="213" spans="1:5" s="2" customFormat="1" ht="3" customHeight="1" x14ac:dyDescent="0.3">
      <c r="A213" s="76"/>
      <c r="B213" s="80"/>
      <c r="C213" s="87"/>
      <c r="D213" s="509"/>
      <c r="E213" s="509"/>
    </row>
    <row r="214" spans="1:5" s="205" customFormat="1" ht="20.399999999999999" x14ac:dyDescent="0.3">
      <c r="A214" s="62" t="s">
        <v>212</v>
      </c>
      <c r="B214" s="63"/>
      <c r="C214" s="63"/>
      <c r="D214" s="63"/>
      <c r="E214" s="7"/>
    </row>
    <row r="215" spans="1:5" s="4" customFormat="1" ht="25.5" customHeight="1" x14ac:dyDescent="0.3">
      <c r="A215" s="510" t="s">
        <v>301</v>
      </c>
      <c r="B215" s="510"/>
      <c r="C215" s="510"/>
      <c r="D215" s="510"/>
      <c r="E215" s="510"/>
    </row>
    <row r="216" spans="1:5" s="4" customFormat="1" x14ac:dyDescent="0.3">
      <c r="A216" s="88" t="s">
        <v>94</v>
      </c>
      <c r="B216" s="88"/>
      <c r="C216" s="88"/>
      <c r="D216" s="88"/>
      <c r="E216" s="19"/>
    </row>
  </sheetData>
  <mergeCells count="123">
    <mergeCell ref="D37:E37"/>
    <mergeCell ref="A38:E40"/>
    <mergeCell ref="C42:E42"/>
    <mergeCell ref="C66:E66"/>
    <mergeCell ref="C69:E69"/>
    <mergeCell ref="D70:E70"/>
    <mergeCell ref="D71:E71"/>
    <mergeCell ref="D72:E72"/>
    <mergeCell ref="D73:E73"/>
    <mergeCell ref="D43:E43"/>
    <mergeCell ref="D53:E53"/>
    <mergeCell ref="D56:E56"/>
    <mergeCell ref="D54:E54"/>
    <mergeCell ref="C65:E65"/>
    <mergeCell ref="D57:E57"/>
    <mergeCell ref="D58:E58"/>
    <mergeCell ref="D55:E55"/>
    <mergeCell ref="D59:E59"/>
    <mergeCell ref="D60:E60"/>
    <mergeCell ref="D61:E61"/>
    <mergeCell ref="D62:E62"/>
    <mergeCell ref="D63:E63"/>
    <mergeCell ref="A3:B3"/>
    <mergeCell ref="C3:D3"/>
    <mergeCell ref="A14:E17"/>
    <mergeCell ref="C18:E18"/>
    <mergeCell ref="D19:E19"/>
    <mergeCell ref="D20:E20"/>
    <mergeCell ref="D34:E34"/>
    <mergeCell ref="D35:E35"/>
    <mergeCell ref="D36:E36"/>
    <mergeCell ref="D32:E32"/>
    <mergeCell ref="D33:E33"/>
    <mergeCell ref="D28:E28"/>
    <mergeCell ref="D29:E29"/>
    <mergeCell ref="D30:E30"/>
    <mergeCell ref="D21:E21"/>
    <mergeCell ref="D22:E22"/>
    <mergeCell ref="D23:E23"/>
    <mergeCell ref="D24:E24"/>
    <mergeCell ref="D25:E25"/>
    <mergeCell ref="C27:E27"/>
    <mergeCell ref="D31:E31"/>
    <mergeCell ref="D117:E117"/>
    <mergeCell ref="C87:E87"/>
    <mergeCell ref="D88:E88"/>
    <mergeCell ref="C94:E94"/>
    <mergeCell ref="C77:E77"/>
    <mergeCell ref="D78:E78"/>
    <mergeCell ref="D79:E79"/>
    <mergeCell ref="D80:E80"/>
    <mergeCell ref="D103:E103"/>
    <mergeCell ref="D104:E104"/>
    <mergeCell ref="C84:E84"/>
    <mergeCell ref="D85:E85"/>
    <mergeCell ref="D95:E95"/>
    <mergeCell ref="D96:E96"/>
    <mergeCell ref="C99:E99"/>
    <mergeCell ref="D100:E100"/>
    <mergeCell ref="D101:E101"/>
    <mergeCell ref="D102:E102"/>
    <mergeCell ref="D105:E105"/>
    <mergeCell ref="D151:E151"/>
    <mergeCell ref="D152:E152"/>
    <mergeCell ref="D153:E153"/>
    <mergeCell ref="D139:E139"/>
    <mergeCell ref="D140:E140"/>
    <mergeCell ref="C144:E144"/>
    <mergeCell ref="D145:E145"/>
    <mergeCell ref="C147:E147"/>
    <mergeCell ref="D106:E106"/>
    <mergeCell ref="D107:E107"/>
    <mergeCell ref="D125:E125"/>
    <mergeCell ref="C137:E137"/>
    <mergeCell ref="D138:E138"/>
    <mergeCell ref="D148:E148"/>
    <mergeCell ref="C150:E150"/>
    <mergeCell ref="D124:E124"/>
    <mergeCell ref="C121:E121"/>
    <mergeCell ref="D122:E122"/>
    <mergeCell ref="D123:E123"/>
    <mergeCell ref="C109:E109"/>
    <mergeCell ref="D110:E110"/>
    <mergeCell ref="C114:E114"/>
    <mergeCell ref="D115:E115"/>
    <mergeCell ref="D116:E116"/>
    <mergeCell ref="D177:E177"/>
    <mergeCell ref="C164:E164"/>
    <mergeCell ref="D165:E165"/>
    <mergeCell ref="D166:E166"/>
    <mergeCell ref="C168:E168"/>
    <mergeCell ref="D169:E169"/>
    <mergeCell ref="D154:E154"/>
    <mergeCell ref="D155:E155"/>
    <mergeCell ref="D156:E156"/>
    <mergeCell ref="D157:E157"/>
    <mergeCell ref="C161:E161"/>
    <mergeCell ref="D162:E162"/>
    <mergeCell ref="D174:E174"/>
    <mergeCell ref="C200:E200"/>
    <mergeCell ref="D201:E201"/>
    <mergeCell ref="D188:E188"/>
    <mergeCell ref="D97:E97"/>
    <mergeCell ref="D213:E213"/>
    <mergeCell ref="A215:E215"/>
    <mergeCell ref="C205:E205"/>
    <mergeCell ref="D206:E206"/>
    <mergeCell ref="D210:E210"/>
    <mergeCell ref="D211:E211"/>
    <mergeCell ref="C192:E192"/>
    <mergeCell ref="D193:E193"/>
    <mergeCell ref="D194:E194"/>
    <mergeCell ref="C196:E196"/>
    <mergeCell ref="D197:E197"/>
    <mergeCell ref="D198:E198"/>
    <mergeCell ref="C181:E181"/>
    <mergeCell ref="D182:E182"/>
    <mergeCell ref="C186:E186"/>
    <mergeCell ref="D187:E187"/>
    <mergeCell ref="D170:E170"/>
    <mergeCell ref="C172:E172"/>
    <mergeCell ref="D173:E173"/>
    <mergeCell ref="C176:E176"/>
  </mergeCells>
  <pageMargins left="0.23622047244094491" right="0.23622047244094491" top="0.98425196850393704" bottom="0.74803149606299213" header="0.31496062992125984" footer="0.31496062992125984"/>
  <pageSetup paperSize="9" scale="98" fitToHeight="0" orientation="portrait" r:id="rId1"/>
  <headerFooter>
    <oddHeader>&amp;L&amp;"-,Tučné"&amp;14MĚSTO Štíty&amp;"-,Obyčejné"
&amp;"-,Tučné"&amp;8IČO: 00303453
DIČ: CZ00303453&amp;C&amp;"-,Tučné"&amp;14 ROZPOČET SCHVÁLENÝ&amp;RRok 2024</oddHeader>
    <oddFooter>&amp;C&amp;A&amp;R&amp;P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opLeftCell="A22" workbookViewId="0">
      <selection sqref="A1:XFD1"/>
    </sheetView>
  </sheetViews>
  <sheetFormatPr defaultRowHeight="14.4" x14ac:dyDescent="0.3"/>
  <cols>
    <col min="1" max="2" width="6.6640625" style="167" customWidth="1"/>
    <col min="3" max="3" width="18" style="167" customWidth="1"/>
    <col min="4" max="4" width="25.33203125" style="167" customWidth="1"/>
    <col min="5" max="6" width="13.33203125" style="168" customWidth="1"/>
    <col min="7" max="7" width="15.6640625" style="169" customWidth="1"/>
  </cols>
  <sheetData>
    <row r="1" spans="1:7" s="1" customFormat="1" ht="16.8" thickBot="1" x14ac:dyDescent="0.35">
      <c r="A1" s="96" t="s">
        <v>34</v>
      </c>
      <c r="B1" s="97"/>
      <c r="C1" s="98"/>
      <c r="D1" s="99"/>
      <c r="E1" s="100"/>
      <c r="F1" s="101"/>
      <c r="G1" s="108"/>
    </row>
    <row r="2" spans="1:7" s="1" customFormat="1" ht="29.25" customHeight="1" thickBot="1" x14ac:dyDescent="0.35">
      <c r="A2" s="135" t="s">
        <v>172</v>
      </c>
      <c r="B2" s="542" t="s">
        <v>3</v>
      </c>
      <c r="C2" s="543"/>
      <c r="D2" s="136"/>
      <c r="E2" s="137" t="s">
        <v>196</v>
      </c>
      <c r="F2" s="137" t="s">
        <v>197</v>
      </c>
      <c r="G2" s="138" t="s">
        <v>219</v>
      </c>
    </row>
    <row r="3" spans="1:7" ht="14.4" customHeight="1" x14ac:dyDescent="0.3">
      <c r="A3" s="139" t="s">
        <v>173</v>
      </c>
      <c r="B3" s="546" t="s">
        <v>61</v>
      </c>
      <c r="C3" s="547"/>
      <c r="D3" s="140"/>
      <c r="E3" s="141">
        <v>5500000</v>
      </c>
      <c r="F3" s="141">
        <v>5239081.6900000004</v>
      </c>
      <c r="G3" s="142">
        <v>6000000</v>
      </c>
    </row>
    <row r="4" spans="1:7" ht="14.4" customHeight="1" x14ac:dyDescent="0.3">
      <c r="A4" s="143" t="s">
        <v>177</v>
      </c>
      <c r="B4" s="144" t="s">
        <v>178</v>
      </c>
      <c r="C4" s="145"/>
      <c r="D4" s="146"/>
      <c r="E4" s="147">
        <v>12300000</v>
      </c>
      <c r="F4" s="147">
        <v>11184587.98</v>
      </c>
      <c r="G4" s="148">
        <v>12000000</v>
      </c>
    </row>
    <row r="5" spans="1:7" ht="14.4" customHeight="1" x14ac:dyDescent="0.3">
      <c r="A5" s="143" t="s">
        <v>174</v>
      </c>
      <c r="B5" s="548" t="s">
        <v>175</v>
      </c>
      <c r="C5" s="549"/>
      <c r="D5" s="146"/>
      <c r="E5" s="147">
        <v>50000000</v>
      </c>
      <c r="F5" s="147">
        <v>49707591.939999998</v>
      </c>
      <c r="G5" s="148">
        <v>53000000</v>
      </c>
    </row>
    <row r="6" spans="1:7" ht="14.4" customHeight="1" x14ac:dyDescent="0.3">
      <c r="A6" s="143" t="s">
        <v>97</v>
      </c>
      <c r="B6" s="144" t="s">
        <v>207</v>
      </c>
      <c r="C6" s="149"/>
      <c r="D6" s="150"/>
      <c r="E6" s="147">
        <v>2000000</v>
      </c>
      <c r="F6" s="147">
        <v>1596484.09</v>
      </c>
      <c r="G6" s="148">
        <v>2000000</v>
      </c>
    </row>
    <row r="7" spans="1:7" ht="14.4" customHeight="1" thickBot="1" x14ac:dyDescent="0.35">
      <c r="A7" s="151" t="s">
        <v>201</v>
      </c>
      <c r="B7" s="152" t="s">
        <v>88</v>
      </c>
      <c r="C7" s="153"/>
      <c r="D7" s="154"/>
      <c r="E7" s="155">
        <v>23000000</v>
      </c>
      <c r="F7" s="155">
        <v>21647498.18</v>
      </c>
      <c r="G7" s="156">
        <v>23000000</v>
      </c>
    </row>
    <row r="8" spans="1:7" ht="16.5" customHeight="1" thickBot="1" x14ac:dyDescent="0.35">
      <c r="A8" s="537" t="s">
        <v>42</v>
      </c>
      <c r="B8" s="538"/>
      <c r="C8" s="538"/>
      <c r="D8" s="539"/>
      <c r="E8" s="157">
        <f>SUM(E3:E7)</f>
        <v>92800000</v>
      </c>
      <c r="F8" s="157">
        <f>SUM(F3:F7)</f>
        <v>89375243.879999995</v>
      </c>
      <c r="G8" s="158">
        <f>SUM(G3:G7)</f>
        <v>96000000</v>
      </c>
    </row>
    <row r="9" spans="1:7" ht="15.9" customHeight="1" x14ac:dyDescent="0.3">
      <c r="A9" s="551" t="s">
        <v>202</v>
      </c>
      <c r="B9" s="551"/>
      <c r="C9" s="551"/>
      <c r="D9" s="551"/>
      <c r="E9" s="263">
        <v>70800000</v>
      </c>
      <c r="F9" s="263">
        <v>68326639.439999998</v>
      </c>
      <c r="G9" s="159">
        <v>73000000</v>
      </c>
    </row>
    <row r="10" spans="1:7" ht="15.9" customHeight="1" thickBot="1" x14ac:dyDescent="0.35">
      <c r="A10" s="550" t="s">
        <v>203</v>
      </c>
      <c r="B10" s="550"/>
      <c r="C10" s="550"/>
      <c r="D10" s="550"/>
      <c r="E10" s="263">
        <v>22000000</v>
      </c>
      <c r="F10" s="263">
        <v>21048604.440000001</v>
      </c>
      <c r="G10" s="159">
        <v>23000000</v>
      </c>
    </row>
    <row r="11" spans="1:7" x14ac:dyDescent="0.3">
      <c r="A11" s="534" t="s">
        <v>208</v>
      </c>
      <c r="B11" s="534"/>
      <c r="C11" s="534"/>
      <c r="D11" s="534"/>
      <c r="E11" s="534"/>
      <c r="F11" s="534"/>
      <c r="G11" s="534"/>
    </row>
    <row r="12" spans="1:7" x14ac:dyDescent="0.3">
      <c r="A12" s="160"/>
      <c r="B12" s="160"/>
      <c r="C12" s="160"/>
      <c r="D12" s="160"/>
      <c r="E12" s="160"/>
      <c r="F12" s="160"/>
      <c r="G12" s="160"/>
    </row>
    <row r="13" spans="1:7" x14ac:dyDescent="0.3">
      <c r="A13" s="160"/>
      <c r="B13" s="160"/>
      <c r="C13" s="160"/>
      <c r="D13" s="160"/>
      <c r="E13" s="160"/>
      <c r="F13" s="160"/>
      <c r="G13" s="160"/>
    </row>
    <row r="14" spans="1:7" ht="18" thickBot="1" x14ac:dyDescent="0.35">
      <c r="A14" s="495" t="s">
        <v>92</v>
      </c>
      <c r="B14" s="495"/>
      <c r="C14" s="495"/>
      <c r="D14" s="495"/>
      <c r="E14" s="495"/>
      <c r="F14" s="495"/>
      <c r="G14" s="495"/>
    </row>
    <row r="15" spans="1:7" s="1" customFormat="1" ht="29.25" customHeight="1" thickBot="1" x14ac:dyDescent="0.35">
      <c r="A15" s="135" t="s">
        <v>1</v>
      </c>
      <c r="B15" s="161" t="s">
        <v>2</v>
      </c>
      <c r="C15" s="226" t="s">
        <v>3</v>
      </c>
      <c r="D15" s="136"/>
      <c r="E15" s="137" t="s">
        <v>196</v>
      </c>
      <c r="F15" s="137" t="s">
        <v>197</v>
      </c>
      <c r="G15" s="138" t="s">
        <v>219</v>
      </c>
    </row>
    <row r="16" spans="1:7" ht="15" customHeight="1" thickBot="1" x14ac:dyDescent="0.35">
      <c r="A16" s="178" t="s">
        <v>4</v>
      </c>
      <c r="B16" s="179" t="s">
        <v>126</v>
      </c>
      <c r="C16" s="535" t="s">
        <v>127</v>
      </c>
      <c r="D16" s="536"/>
      <c r="E16" s="162">
        <v>1488941.22</v>
      </c>
      <c r="F16" s="162">
        <v>1488941.22</v>
      </c>
      <c r="G16" s="163">
        <v>1736851.5</v>
      </c>
    </row>
    <row r="17" spans="1:7" ht="16.5" customHeight="1" thickBot="1" x14ac:dyDescent="0.35">
      <c r="A17" s="537" t="s">
        <v>176</v>
      </c>
      <c r="B17" s="538"/>
      <c r="C17" s="538"/>
      <c r="D17" s="539"/>
      <c r="E17" s="157">
        <f>SUM(E16)</f>
        <v>1488941.22</v>
      </c>
      <c r="F17" s="157">
        <f>SUM(F16)</f>
        <v>1488941.22</v>
      </c>
      <c r="G17" s="158">
        <f>SUM(G16)</f>
        <v>1736851.5</v>
      </c>
    </row>
    <row r="18" spans="1:7" ht="15" customHeight="1" thickBot="1" x14ac:dyDescent="0.35">
      <c r="A18" s="225"/>
      <c r="B18" s="225"/>
      <c r="C18" s="225"/>
      <c r="D18" s="225"/>
      <c r="E18" s="225"/>
      <c r="F18" s="225"/>
      <c r="G18" s="225"/>
    </row>
    <row r="19" spans="1:7" s="1" customFormat="1" ht="18" thickBot="1" x14ac:dyDescent="0.35">
      <c r="A19" s="495" t="s">
        <v>128</v>
      </c>
      <c r="B19" s="495"/>
      <c r="C19" s="495"/>
      <c r="D19" s="495"/>
      <c r="E19" s="495"/>
      <c r="F19" s="540">
        <f>SUM(G8+G17)</f>
        <v>97736851.5</v>
      </c>
      <c r="G19" s="541"/>
    </row>
    <row r="20" spans="1:7" s="61" customFormat="1" ht="15" customHeight="1" x14ac:dyDescent="0.3">
      <c r="A20" s="164"/>
      <c r="B20" s="164"/>
      <c r="C20" s="164"/>
      <c r="D20" s="164"/>
      <c r="E20" s="164"/>
      <c r="F20" s="165"/>
      <c r="G20" s="165"/>
    </row>
    <row r="21" spans="1:7" ht="15.6" x14ac:dyDescent="0.3">
      <c r="A21" s="166" t="s">
        <v>209</v>
      </c>
      <c r="B21" s="166"/>
    </row>
    <row r="22" spans="1:7" s="93" customFormat="1" ht="10.8" thickBot="1" x14ac:dyDescent="0.25">
      <c r="A22" s="170" t="s">
        <v>180</v>
      </c>
      <c r="B22" s="170"/>
      <c r="C22" s="170"/>
      <c r="D22" s="170"/>
      <c r="E22" s="171"/>
      <c r="F22" s="171"/>
      <c r="G22" s="172"/>
    </row>
    <row r="23" spans="1:7" s="93" customFormat="1" ht="24.75" customHeight="1" thickBot="1" x14ac:dyDescent="0.25">
      <c r="A23" s="135" t="s">
        <v>1</v>
      </c>
      <c r="B23" s="161" t="s">
        <v>2</v>
      </c>
      <c r="C23" s="173" t="s">
        <v>3</v>
      </c>
      <c r="D23" s="542" t="s">
        <v>182</v>
      </c>
      <c r="E23" s="543"/>
      <c r="F23" s="543"/>
      <c r="G23" s="174" t="s">
        <v>219</v>
      </c>
    </row>
    <row r="24" spans="1:7" s="1" customFormat="1" ht="18" customHeight="1" x14ac:dyDescent="0.3">
      <c r="A24" s="265">
        <v>1032</v>
      </c>
      <c r="B24" s="266">
        <v>5225</v>
      </c>
      <c r="C24" s="186" t="s">
        <v>35</v>
      </c>
      <c r="D24" s="544" t="s">
        <v>287</v>
      </c>
      <c r="E24" s="545"/>
      <c r="F24" s="545"/>
      <c r="G24" s="187">
        <v>4257</v>
      </c>
    </row>
    <row r="25" spans="1:7" s="3" customFormat="1" ht="18" customHeight="1" x14ac:dyDescent="0.3">
      <c r="A25" s="180">
        <v>2143</v>
      </c>
      <c r="B25" s="181">
        <v>5229</v>
      </c>
      <c r="C25" s="175" t="s">
        <v>36</v>
      </c>
      <c r="D25" s="526" t="s">
        <v>288</v>
      </c>
      <c r="E25" s="527"/>
      <c r="F25" s="527"/>
      <c r="G25" s="176">
        <v>13356</v>
      </c>
    </row>
    <row r="26" spans="1:7" ht="18" customHeight="1" x14ac:dyDescent="0.3">
      <c r="A26" s="180">
        <v>2143</v>
      </c>
      <c r="B26" s="181">
        <v>5229</v>
      </c>
      <c r="C26" s="175" t="s">
        <v>36</v>
      </c>
      <c r="D26" s="526" t="s">
        <v>284</v>
      </c>
      <c r="E26" s="527"/>
      <c r="F26" s="527"/>
      <c r="G26" s="176">
        <v>4500</v>
      </c>
    </row>
    <row r="27" spans="1:7" s="3" customFormat="1" ht="18" customHeight="1" x14ac:dyDescent="0.3">
      <c r="A27" s="180">
        <v>2292</v>
      </c>
      <c r="B27" s="181">
        <v>5323</v>
      </c>
      <c r="C27" s="175" t="s">
        <v>210</v>
      </c>
      <c r="D27" s="526" t="s">
        <v>277</v>
      </c>
      <c r="E27" s="527"/>
      <c r="F27" s="531"/>
      <c r="G27" s="176">
        <v>5000</v>
      </c>
    </row>
    <row r="28" spans="1:7" s="3" customFormat="1" ht="14.1" customHeight="1" x14ac:dyDescent="0.3">
      <c r="A28" s="180">
        <v>2292</v>
      </c>
      <c r="B28" s="181">
        <v>5323</v>
      </c>
      <c r="C28" s="175" t="s">
        <v>195</v>
      </c>
      <c r="D28" s="526" t="s">
        <v>278</v>
      </c>
      <c r="E28" s="527"/>
      <c r="F28" s="531"/>
      <c r="G28" s="176">
        <v>413768.6</v>
      </c>
    </row>
    <row r="29" spans="1:7" ht="18" customHeight="1" x14ac:dyDescent="0.3">
      <c r="A29" s="180">
        <v>3119</v>
      </c>
      <c r="B29" s="181">
        <v>5331</v>
      </c>
      <c r="C29" s="175" t="s">
        <v>181</v>
      </c>
      <c r="D29" s="526" t="s">
        <v>283</v>
      </c>
      <c r="E29" s="527"/>
      <c r="F29" s="527"/>
      <c r="G29" s="176">
        <v>4300000</v>
      </c>
    </row>
    <row r="30" spans="1:7" ht="18" customHeight="1" x14ac:dyDescent="0.3">
      <c r="A30" s="180">
        <v>3314</v>
      </c>
      <c r="B30" s="181">
        <v>5229</v>
      </c>
      <c r="C30" s="175" t="s">
        <v>36</v>
      </c>
      <c r="D30" s="526" t="s">
        <v>282</v>
      </c>
      <c r="E30" s="527"/>
      <c r="F30" s="527"/>
      <c r="G30" s="176">
        <v>550</v>
      </c>
    </row>
    <row r="31" spans="1:7" s="3" customFormat="1" ht="14.1" customHeight="1" x14ac:dyDescent="0.3">
      <c r="A31" s="180">
        <v>3419</v>
      </c>
      <c r="B31" s="181">
        <v>5222</v>
      </c>
      <c r="C31" s="175" t="s">
        <v>38</v>
      </c>
      <c r="D31" s="526" t="s">
        <v>281</v>
      </c>
      <c r="E31" s="527"/>
      <c r="F31" s="527"/>
      <c r="G31" s="176">
        <v>425000</v>
      </c>
    </row>
    <row r="32" spans="1:7" s="3" customFormat="1" ht="14.1" customHeight="1" x14ac:dyDescent="0.3">
      <c r="A32" s="180">
        <v>3421</v>
      </c>
      <c r="B32" s="181">
        <v>5222</v>
      </c>
      <c r="C32" s="175" t="s">
        <v>38</v>
      </c>
      <c r="D32" s="526" t="s">
        <v>290</v>
      </c>
      <c r="E32" s="527"/>
      <c r="F32" s="531"/>
      <c r="G32" s="176">
        <v>40000</v>
      </c>
    </row>
    <row r="33" spans="1:7" s="3" customFormat="1" ht="14.1" customHeight="1" x14ac:dyDescent="0.3">
      <c r="A33" s="180">
        <v>3900</v>
      </c>
      <c r="B33" s="181">
        <v>5222</v>
      </c>
      <c r="C33" s="175" t="s">
        <v>38</v>
      </c>
      <c r="D33" s="528" t="s">
        <v>291</v>
      </c>
      <c r="E33" s="529"/>
      <c r="F33" s="530"/>
      <c r="G33" s="176">
        <v>20000</v>
      </c>
    </row>
    <row r="34" spans="1:7" s="3" customFormat="1" ht="14.1" customHeight="1" x14ac:dyDescent="0.3">
      <c r="A34" s="180">
        <v>3900</v>
      </c>
      <c r="B34" s="181">
        <v>5222</v>
      </c>
      <c r="C34" s="175" t="s">
        <v>38</v>
      </c>
      <c r="D34" s="528" t="s">
        <v>292</v>
      </c>
      <c r="E34" s="529"/>
      <c r="F34" s="530"/>
      <c r="G34" s="176">
        <v>20000</v>
      </c>
    </row>
    <row r="35" spans="1:7" ht="23.4" customHeight="1" x14ac:dyDescent="0.3">
      <c r="A35" s="180">
        <v>5512</v>
      </c>
      <c r="B35" s="181">
        <v>6322</v>
      </c>
      <c r="C35" s="175" t="s">
        <v>279</v>
      </c>
      <c r="D35" s="526" t="s">
        <v>293</v>
      </c>
      <c r="E35" s="527"/>
      <c r="F35" s="531"/>
      <c r="G35" s="264">
        <v>20000</v>
      </c>
    </row>
    <row r="36" spans="1:7" s="3" customFormat="1" ht="18" customHeight="1" x14ac:dyDescent="0.3">
      <c r="A36" s="180">
        <v>6171</v>
      </c>
      <c r="B36" s="181">
        <v>5221</v>
      </c>
      <c r="C36" s="175" t="s">
        <v>39</v>
      </c>
      <c r="D36" s="526" t="s">
        <v>286</v>
      </c>
      <c r="E36" s="527"/>
      <c r="F36" s="527"/>
      <c r="G36" s="176">
        <v>19912</v>
      </c>
    </row>
    <row r="37" spans="1:7" s="3" customFormat="1" ht="18" customHeight="1" x14ac:dyDescent="0.3">
      <c r="A37" s="180">
        <v>6171</v>
      </c>
      <c r="B37" s="181">
        <v>5229</v>
      </c>
      <c r="C37" s="175" t="s">
        <v>36</v>
      </c>
      <c r="D37" s="526" t="s">
        <v>280</v>
      </c>
      <c r="E37" s="527"/>
      <c r="F37" s="527"/>
      <c r="G37" s="176">
        <v>7452</v>
      </c>
    </row>
    <row r="38" spans="1:7" ht="14.1" customHeight="1" x14ac:dyDescent="0.3">
      <c r="A38" s="180">
        <v>6171</v>
      </c>
      <c r="B38" s="181">
        <v>5321</v>
      </c>
      <c r="C38" s="175" t="s">
        <v>40</v>
      </c>
      <c r="D38" s="526" t="s">
        <v>285</v>
      </c>
      <c r="E38" s="527"/>
      <c r="F38" s="527"/>
      <c r="G38" s="176">
        <v>60000</v>
      </c>
    </row>
    <row r="39" spans="1:7" ht="18" customHeight="1" thickBot="1" x14ac:dyDescent="0.35">
      <c r="A39" s="182">
        <v>6171</v>
      </c>
      <c r="B39" s="183">
        <v>5329</v>
      </c>
      <c r="C39" s="184" t="s">
        <v>41</v>
      </c>
      <c r="D39" s="532" t="s">
        <v>289</v>
      </c>
      <c r="E39" s="533"/>
      <c r="F39" s="533"/>
      <c r="G39" s="185">
        <v>47700</v>
      </c>
    </row>
    <row r="40" spans="1:7" s="1" customFormat="1" ht="15" thickBot="1" x14ac:dyDescent="0.35">
      <c r="A40" s="500" t="s">
        <v>94</v>
      </c>
      <c r="B40" s="500"/>
      <c r="C40" s="500"/>
      <c r="D40" s="500"/>
      <c r="E40" s="500"/>
      <c r="F40" s="168"/>
      <c r="G40" s="177">
        <f>SUM(G24:G39)</f>
        <v>5401495.5999999996</v>
      </c>
    </row>
  </sheetData>
  <mergeCells count="30">
    <mergeCell ref="B2:C2"/>
    <mergeCell ref="B3:C3"/>
    <mergeCell ref="B5:C5"/>
    <mergeCell ref="A8:D8"/>
    <mergeCell ref="A10:D10"/>
    <mergeCell ref="A9:D9"/>
    <mergeCell ref="D28:F28"/>
    <mergeCell ref="A11:G11"/>
    <mergeCell ref="A14:G14"/>
    <mergeCell ref="C16:D16"/>
    <mergeCell ref="A17:D17"/>
    <mergeCell ref="A19:E19"/>
    <mergeCell ref="F19:G19"/>
    <mergeCell ref="D23:F23"/>
    <mergeCell ref="D24:F24"/>
    <mergeCell ref="D25:F25"/>
    <mergeCell ref="D26:F26"/>
    <mergeCell ref="D27:F27"/>
    <mergeCell ref="A40:E40"/>
    <mergeCell ref="D29:F29"/>
    <mergeCell ref="D30:F30"/>
    <mergeCell ref="D31:F31"/>
    <mergeCell ref="D33:F33"/>
    <mergeCell ref="D34:F34"/>
    <mergeCell ref="D35:F35"/>
    <mergeCell ref="D36:F36"/>
    <mergeCell ref="D37:F37"/>
    <mergeCell ref="D38:F38"/>
    <mergeCell ref="D39:F39"/>
    <mergeCell ref="D32:F32"/>
  </mergeCells>
  <pageMargins left="0" right="0" top="0.98425196850393704" bottom="0.78740157480314965" header="0.39370078740157483" footer="0.59055118110236227"/>
  <pageSetup paperSize="9" fitToWidth="0" fitToHeight="0" orientation="portrait" r:id="rId1"/>
  <headerFooter>
    <oddHeader>&amp;L&amp;"-,Tučné"&amp;14MĚSTO Štíty&amp;"-,Obyčejné"
&amp;"-,Tučné"&amp;8IČO: 00303453
DIČ: CZ00303453&amp;C&amp;"-,Tučné"&amp;14&amp;A&amp;RRok 2024</oddHeader>
    <oddFooter>&amp;C&amp;A&amp;R&amp;P /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opLeftCell="A34" workbookViewId="0">
      <selection activeCell="J15" sqref="J15"/>
    </sheetView>
  </sheetViews>
  <sheetFormatPr defaultRowHeight="14.4" x14ac:dyDescent="0.3"/>
  <cols>
    <col min="1" max="2" width="6.6640625" style="167" customWidth="1"/>
    <col min="3" max="3" width="18" style="167" customWidth="1"/>
    <col min="4" max="4" width="25.33203125" style="167" customWidth="1"/>
    <col min="5" max="6" width="13.33203125" style="168" customWidth="1"/>
    <col min="7" max="7" width="15.6640625" style="169" customWidth="1"/>
  </cols>
  <sheetData>
    <row r="1" spans="1:7" s="1" customFormat="1" ht="16.8" thickBot="1" x14ac:dyDescent="0.35">
      <c r="A1" s="96" t="s">
        <v>34</v>
      </c>
      <c r="B1" s="97"/>
      <c r="C1" s="98"/>
      <c r="D1" s="99"/>
      <c r="E1" s="100"/>
      <c r="F1" s="101"/>
      <c r="G1" s="108"/>
    </row>
    <row r="2" spans="1:7" s="1" customFormat="1" ht="29.25" customHeight="1" thickBot="1" x14ac:dyDescent="0.35">
      <c r="A2" s="135" t="s">
        <v>172</v>
      </c>
      <c r="B2" s="542" t="s">
        <v>3</v>
      </c>
      <c r="C2" s="543"/>
      <c r="D2" s="136"/>
      <c r="E2" s="137" t="s">
        <v>196</v>
      </c>
      <c r="F2" s="137" t="s">
        <v>197</v>
      </c>
      <c r="G2" s="138" t="s">
        <v>219</v>
      </c>
    </row>
    <row r="3" spans="1:7" ht="14.4" customHeight="1" x14ac:dyDescent="0.3">
      <c r="A3" s="139" t="s">
        <v>173</v>
      </c>
      <c r="B3" s="546" t="s">
        <v>61</v>
      </c>
      <c r="C3" s="547"/>
      <c r="D3" s="140"/>
      <c r="E3" s="141">
        <v>5500000</v>
      </c>
      <c r="F3" s="141">
        <v>5239081.6900000004</v>
      </c>
      <c r="G3" s="142">
        <v>6000000</v>
      </c>
    </row>
    <row r="4" spans="1:7" ht="14.4" customHeight="1" x14ac:dyDescent="0.3">
      <c r="A4" s="143" t="s">
        <v>177</v>
      </c>
      <c r="B4" s="144" t="s">
        <v>178</v>
      </c>
      <c r="C4" s="145"/>
      <c r="D4" s="146"/>
      <c r="E4" s="147">
        <v>12300000</v>
      </c>
      <c r="F4" s="147">
        <v>11184587.98</v>
      </c>
      <c r="G4" s="148">
        <v>12000000</v>
      </c>
    </row>
    <row r="5" spans="1:7" ht="14.4" customHeight="1" x14ac:dyDescent="0.3">
      <c r="A5" s="143" t="s">
        <v>174</v>
      </c>
      <c r="B5" s="548" t="s">
        <v>175</v>
      </c>
      <c r="C5" s="549"/>
      <c r="D5" s="146"/>
      <c r="E5" s="147">
        <v>50000000</v>
      </c>
      <c r="F5" s="147">
        <v>49707591.939999998</v>
      </c>
      <c r="G5" s="148">
        <v>53000000</v>
      </c>
    </row>
    <row r="6" spans="1:7" ht="14.4" customHeight="1" x14ac:dyDescent="0.3">
      <c r="A6" s="143" t="s">
        <v>97</v>
      </c>
      <c r="B6" s="144" t="s">
        <v>207</v>
      </c>
      <c r="C6" s="149"/>
      <c r="D6" s="150"/>
      <c r="E6" s="147">
        <v>2000000</v>
      </c>
      <c r="F6" s="147">
        <v>1596484.09</v>
      </c>
      <c r="G6" s="148">
        <v>2000000</v>
      </c>
    </row>
    <row r="7" spans="1:7" ht="14.4" customHeight="1" thickBot="1" x14ac:dyDescent="0.35">
      <c r="A7" s="151" t="s">
        <v>201</v>
      </c>
      <c r="B7" s="152" t="s">
        <v>88</v>
      </c>
      <c r="C7" s="153"/>
      <c r="D7" s="154"/>
      <c r="E7" s="155">
        <v>23000000</v>
      </c>
      <c r="F7" s="155">
        <v>21647498.18</v>
      </c>
      <c r="G7" s="156">
        <v>23000000</v>
      </c>
    </row>
    <row r="8" spans="1:7" ht="16.5" customHeight="1" thickBot="1" x14ac:dyDescent="0.35">
      <c r="A8" s="537" t="s">
        <v>42</v>
      </c>
      <c r="B8" s="538"/>
      <c r="C8" s="538"/>
      <c r="D8" s="539"/>
      <c r="E8" s="157">
        <f>SUM(E3:E7)</f>
        <v>92800000</v>
      </c>
      <c r="F8" s="157">
        <f>SUM(F3:F7)</f>
        <v>89375243.879999995</v>
      </c>
      <c r="G8" s="158">
        <f>SUM(G3:G7)</f>
        <v>96000000</v>
      </c>
    </row>
    <row r="9" spans="1:7" ht="15.9" customHeight="1" x14ac:dyDescent="0.3">
      <c r="A9" s="551" t="s">
        <v>202</v>
      </c>
      <c r="B9" s="551"/>
      <c r="C9" s="551"/>
      <c r="D9" s="551"/>
      <c r="E9" s="263">
        <v>70800000</v>
      </c>
      <c r="F9" s="263">
        <v>68326639.439999998</v>
      </c>
      <c r="G9" s="159">
        <v>73000000</v>
      </c>
    </row>
    <row r="10" spans="1:7" ht="15.9" customHeight="1" thickBot="1" x14ac:dyDescent="0.35">
      <c r="A10" s="550" t="s">
        <v>203</v>
      </c>
      <c r="B10" s="550"/>
      <c r="C10" s="550"/>
      <c r="D10" s="550"/>
      <c r="E10" s="263">
        <v>22000000</v>
      </c>
      <c r="F10" s="263">
        <v>21048604.440000001</v>
      </c>
      <c r="G10" s="159">
        <v>23000000</v>
      </c>
    </row>
    <row r="11" spans="1:7" x14ac:dyDescent="0.3">
      <c r="A11" s="534" t="s">
        <v>208</v>
      </c>
      <c r="B11" s="534"/>
      <c r="C11" s="534"/>
      <c r="D11" s="534"/>
      <c r="E11" s="534"/>
      <c r="F11" s="534"/>
      <c r="G11" s="534"/>
    </row>
    <row r="12" spans="1:7" ht="9" customHeight="1" x14ac:dyDescent="0.3">
      <c r="A12" s="160"/>
      <c r="B12" s="160"/>
      <c r="C12" s="160"/>
      <c r="D12" s="160"/>
      <c r="E12" s="160"/>
      <c r="F12" s="160"/>
      <c r="G12" s="160"/>
    </row>
    <row r="13" spans="1:7" ht="9" customHeight="1" x14ac:dyDescent="0.3">
      <c r="A13" s="160"/>
      <c r="B13" s="160"/>
      <c r="C13" s="160"/>
      <c r="D13" s="160"/>
      <c r="E13" s="160"/>
      <c r="F13" s="160"/>
      <c r="G13" s="160"/>
    </row>
    <row r="14" spans="1:7" ht="18" thickBot="1" x14ac:dyDescent="0.35">
      <c r="A14" s="495" t="s">
        <v>92</v>
      </c>
      <c r="B14" s="495"/>
      <c r="C14" s="495"/>
      <c r="D14" s="495"/>
      <c r="E14" s="495"/>
      <c r="F14" s="495"/>
      <c r="G14" s="495"/>
    </row>
    <row r="15" spans="1:7" s="1" customFormat="1" ht="29.25" customHeight="1" thickBot="1" x14ac:dyDescent="0.35">
      <c r="A15" s="135" t="s">
        <v>1</v>
      </c>
      <c r="B15" s="161" t="s">
        <v>2</v>
      </c>
      <c r="C15" s="270" t="s">
        <v>3</v>
      </c>
      <c r="D15" s="136"/>
      <c r="E15" s="137" t="s">
        <v>196</v>
      </c>
      <c r="F15" s="137" t="s">
        <v>197</v>
      </c>
      <c r="G15" s="138" t="s">
        <v>219</v>
      </c>
    </row>
    <row r="16" spans="1:7" ht="15" customHeight="1" thickBot="1" x14ac:dyDescent="0.35">
      <c r="A16" s="178" t="s">
        <v>4</v>
      </c>
      <c r="B16" s="179" t="s">
        <v>126</v>
      </c>
      <c r="C16" s="535" t="s">
        <v>127</v>
      </c>
      <c r="D16" s="536"/>
      <c r="E16" s="162">
        <v>1488941.22</v>
      </c>
      <c r="F16" s="162">
        <v>1488941.22</v>
      </c>
      <c r="G16" s="163">
        <v>1736851.5</v>
      </c>
    </row>
    <row r="17" spans="1:7" ht="16.5" customHeight="1" thickBot="1" x14ac:dyDescent="0.35">
      <c r="A17" s="537" t="s">
        <v>176</v>
      </c>
      <c r="B17" s="538"/>
      <c r="C17" s="538"/>
      <c r="D17" s="539"/>
      <c r="E17" s="157">
        <f>SUM(E16)</f>
        <v>1488941.22</v>
      </c>
      <c r="F17" s="157">
        <f>SUM(F16)</f>
        <v>1488941.22</v>
      </c>
      <c r="G17" s="158">
        <f>SUM(G16)</f>
        <v>1736851.5</v>
      </c>
    </row>
    <row r="18" spans="1:7" ht="12" customHeight="1" thickBot="1" x14ac:dyDescent="0.35">
      <c r="A18" s="267"/>
      <c r="B18" s="267"/>
      <c r="C18" s="267"/>
      <c r="D18" s="267"/>
      <c r="E18" s="267"/>
      <c r="F18" s="267"/>
      <c r="G18" s="267"/>
    </row>
    <row r="19" spans="1:7" s="1" customFormat="1" ht="18" thickBot="1" x14ac:dyDescent="0.35">
      <c r="A19" s="495" t="s">
        <v>128</v>
      </c>
      <c r="B19" s="495"/>
      <c r="C19" s="495"/>
      <c r="D19" s="495"/>
      <c r="E19" s="495"/>
      <c r="F19" s="540">
        <f>SUM(G8+G17)</f>
        <v>97736851.5</v>
      </c>
      <c r="G19" s="541"/>
    </row>
    <row r="20" spans="1:7" s="61" customFormat="1" ht="15" customHeight="1" x14ac:dyDescent="0.3">
      <c r="A20" s="164"/>
      <c r="B20" s="164"/>
      <c r="C20" s="164"/>
      <c r="D20" s="164"/>
      <c r="E20" s="164"/>
      <c r="F20" s="165"/>
      <c r="G20" s="165"/>
    </row>
    <row r="21" spans="1:7" ht="15.6" x14ac:dyDescent="0.3">
      <c r="A21" s="166" t="s">
        <v>209</v>
      </c>
      <c r="B21" s="166"/>
    </row>
    <row r="22" spans="1:7" s="93" customFormat="1" ht="10.8" thickBot="1" x14ac:dyDescent="0.25">
      <c r="A22" s="170" t="s">
        <v>180</v>
      </c>
      <c r="B22" s="170"/>
      <c r="C22" s="170"/>
      <c r="D22" s="170"/>
      <c r="E22" s="171"/>
      <c r="F22" s="171"/>
      <c r="G22" s="172"/>
    </row>
    <row r="23" spans="1:7" s="93" customFormat="1" ht="24.75" customHeight="1" thickBot="1" x14ac:dyDescent="0.25">
      <c r="A23" s="135" t="s">
        <v>1</v>
      </c>
      <c r="B23" s="161" t="s">
        <v>2</v>
      </c>
      <c r="C23" s="173" t="s">
        <v>3</v>
      </c>
      <c r="D23" s="542" t="s">
        <v>182</v>
      </c>
      <c r="E23" s="543"/>
      <c r="F23" s="543"/>
      <c r="G23" s="174" t="s">
        <v>219</v>
      </c>
    </row>
    <row r="24" spans="1:7" s="1" customFormat="1" ht="18" customHeight="1" x14ac:dyDescent="0.3">
      <c r="A24" s="265">
        <v>1032</v>
      </c>
      <c r="B24" s="266">
        <v>5225</v>
      </c>
      <c r="C24" s="186" t="s">
        <v>35</v>
      </c>
      <c r="D24" s="544" t="s">
        <v>287</v>
      </c>
      <c r="E24" s="545"/>
      <c r="F24" s="545"/>
      <c r="G24" s="187">
        <v>4257</v>
      </c>
    </row>
    <row r="25" spans="1:7" s="3" customFormat="1" ht="18" customHeight="1" x14ac:dyDescent="0.3">
      <c r="A25" s="180">
        <v>2143</v>
      </c>
      <c r="B25" s="181">
        <v>5229</v>
      </c>
      <c r="C25" s="175" t="s">
        <v>36</v>
      </c>
      <c r="D25" s="526" t="s">
        <v>288</v>
      </c>
      <c r="E25" s="527"/>
      <c r="F25" s="527"/>
      <c r="G25" s="176">
        <v>13356</v>
      </c>
    </row>
    <row r="26" spans="1:7" ht="18" customHeight="1" x14ac:dyDescent="0.3">
      <c r="A26" s="180">
        <v>2143</v>
      </c>
      <c r="B26" s="181">
        <v>5229</v>
      </c>
      <c r="C26" s="175" t="s">
        <v>36</v>
      </c>
      <c r="D26" s="526" t="s">
        <v>284</v>
      </c>
      <c r="E26" s="527"/>
      <c r="F26" s="527"/>
      <c r="G26" s="176">
        <v>4500</v>
      </c>
    </row>
    <row r="27" spans="1:7" s="3" customFormat="1" ht="14.1" customHeight="1" x14ac:dyDescent="0.3">
      <c r="A27" s="180">
        <v>2292</v>
      </c>
      <c r="B27" s="181">
        <v>5323</v>
      </c>
      <c r="C27" s="175" t="s">
        <v>210</v>
      </c>
      <c r="D27" s="526" t="s">
        <v>277</v>
      </c>
      <c r="E27" s="527"/>
      <c r="F27" s="531"/>
      <c r="G27" s="176">
        <v>5000</v>
      </c>
    </row>
    <row r="28" spans="1:7" s="3" customFormat="1" ht="14.1" customHeight="1" x14ac:dyDescent="0.3">
      <c r="A28" s="180">
        <v>2292</v>
      </c>
      <c r="B28" s="181">
        <v>5323</v>
      </c>
      <c r="C28" s="175" t="s">
        <v>195</v>
      </c>
      <c r="D28" s="526" t="s">
        <v>278</v>
      </c>
      <c r="E28" s="527"/>
      <c r="F28" s="531"/>
      <c r="G28" s="176">
        <v>413768.6</v>
      </c>
    </row>
    <row r="29" spans="1:7" ht="18" customHeight="1" x14ac:dyDescent="0.3">
      <c r="A29" s="180">
        <v>3119</v>
      </c>
      <c r="B29" s="181">
        <v>5331</v>
      </c>
      <c r="C29" s="175" t="s">
        <v>181</v>
      </c>
      <c r="D29" s="526" t="s">
        <v>283</v>
      </c>
      <c r="E29" s="527"/>
      <c r="F29" s="527"/>
      <c r="G29" s="176">
        <v>4300000</v>
      </c>
    </row>
    <row r="30" spans="1:7" ht="18" customHeight="1" x14ac:dyDescent="0.3">
      <c r="A30" s="180">
        <v>3119</v>
      </c>
      <c r="B30" s="181">
        <v>5336</v>
      </c>
      <c r="C30" s="175" t="s">
        <v>305</v>
      </c>
      <c r="D30" s="526" t="s">
        <v>309</v>
      </c>
      <c r="E30" s="527"/>
      <c r="F30" s="527"/>
      <c r="G30" s="176">
        <v>4225</v>
      </c>
    </row>
    <row r="31" spans="1:7" ht="18" customHeight="1" x14ac:dyDescent="0.3">
      <c r="A31" s="180">
        <v>3119</v>
      </c>
      <c r="B31" s="181">
        <v>5336</v>
      </c>
      <c r="C31" s="175" t="s">
        <v>305</v>
      </c>
      <c r="D31" s="526" t="s">
        <v>310</v>
      </c>
      <c r="E31" s="527"/>
      <c r="F31" s="527"/>
      <c r="G31" s="176">
        <v>7604.1</v>
      </c>
    </row>
    <row r="32" spans="1:7" ht="18" customHeight="1" x14ac:dyDescent="0.3">
      <c r="A32" s="180">
        <v>3119</v>
      </c>
      <c r="B32" s="181">
        <v>5336</v>
      </c>
      <c r="C32" s="175" t="s">
        <v>305</v>
      </c>
      <c r="D32" s="526" t="s">
        <v>311</v>
      </c>
      <c r="E32" s="527"/>
      <c r="F32" s="527"/>
      <c r="G32" s="176">
        <v>30420.9</v>
      </c>
    </row>
    <row r="33" spans="1:7" ht="18" customHeight="1" x14ac:dyDescent="0.3">
      <c r="A33" s="180">
        <v>3314</v>
      </c>
      <c r="B33" s="181">
        <v>5229</v>
      </c>
      <c r="C33" s="175" t="s">
        <v>36</v>
      </c>
      <c r="D33" s="526" t="s">
        <v>282</v>
      </c>
      <c r="E33" s="527"/>
      <c r="F33" s="527"/>
      <c r="G33" s="176">
        <v>550</v>
      </c>
    </row>
    <row r="34" spans="1:7" s="3" customFormat="1" ht="14.1" customHeight="1" x14ac:dyDescent="0.3">
      <c r="A34" s="180">
        <v>3419</v>
      </c>
      <c r="B34" s="181">
        <v>5222</v>
      </c>
      <c r="C34" s="175" t="s">
        <v>38</v>
      </c>
      <c r="D34" s="526" t="s">
        <v>281</v>
      </c>
      <c r="E34" s="527"/>
      <c r="F34" s="527"/>
      <c r="G34" s="176">
        <v>425000</v>
      </c>
    </row>
    <row r="35" spans="1:7" s="3" customFormat="1" ht="14.1" customHeight="1" x14ac:dyDescent="0.3">
      <c r="A35" s="180">
        <v>3421</v>
      </c>
      <c r="B35" s="181">
        <v>5222</v>
      </c>
      <c r="C35" s="175" t="s">
        <v>38</v>
      </c>
      <c r="D35" s="526" t="s">
        <v>290</v>
      </c>
      <c r="E35" s="527"/>
      <c r="F35" s="531"/>
      <c r="G35" s="176">
        <v>40000</v>
      </c>
    </row>
    <row r="36" spans="1:7" s="3" customFormat="1" ht="14.1" customHeight="1" x14ac:dyDescent="0.3">
      <c r="A36" s="180">
        <v>3900</v>
      </c>
      <c r="B36" s="181">
        <v>5222</v>
      </c>
      <c r="C36" s="175" t="s">
        <v>38</v>
      </c>
      <c r="D36" s="528" t="s">
        <v>291</v>
      </c>
      <c r="E36" s="529"/>
      <c r="F36" s="530"/>
      <c r="G36" s="176">
        <v>20000</v>
      </c>
    </row>
    <row r="37" spans="1:7" s="3" customFormat="1" ht="14.1" customHeight="1" x14ac:dyDescent="0.3">
      <c r="A37" s="180">
        <v>3900</v>
      </c>
      <c r="B37" s="181">
        <v>5222</v>
      </c>
      <c r="C37" s="175" t="s">
        <v>38</v>
      </c>
      <c r="D37" s="528" t="s">
        <v>292</v>
      </c>
      <c r="E37" s="529"/>
      <c r="F37" s="530"/>
      <c r="G37" s="176">
        <v>20000</v>
      </c>
    </row>
    <row r="38" spans="1:7" ht="23.4" customHeight="1" x14ac:dyDescent="0.3">
      <c r="A38" s="180">
        <v>5512</v>
      </c>
      <c r="B38" s="181">
        <v>6322</v>
      </c>
      <c r="C38" s="175" t="s">
        <v>279</v>
      </c>
      <c r="D38" s="526" t="s">
        <v>293</v>
      </c>
      <c r="E38" s="527"/>
      <c r="F38" s="531"/>
      <c r="G38" s="264">
        <v>20000</v>
      </c>
    </row>
    <row r="39" spans="1:7" s="3" customFormat="1" ht="18" customHeight="1" x14ac:dyDescent="0.3">
      <c r="A39" s="180">
        <v>6171</v>
      </c>
      <c r="B39" s="181">
        <v>5221</v>
      </c>
      <c r="C39" s="175" t="s">
        <v>39</v>
      </c>
      <c r="D39" s="526" t="s">
        <v>286</v>
      </c>
      <c r="E39" s="527"/>
      <c r="F39" s="527"/>
      <c r="G39" s="176">
        <v>19912</v>
      </c>
    </row>
    <row r="40" spans="1:7" s="3" customFormat="1" ht="18" customHeight="1" x14ac:dyDescent="0.3">
      <c r="A40" s="180">
        <v>6171</v>
      </c>
      <c r="B40" s="181">
        <v>5229</v>
      </c>
      <c r="C40" s="175" t="s">
        <v>36</v>
      </c>
      <c r="D40" s="526" t="s">
        <v>280</v>
      </c>
      <c r="E40" s="527"/>
      <c r="F40" s="527"/>
      <c r="G40" s="176">
        <v>7452</v>
      </c>
    </row>
    <row r="41" spans="1:7" ht="14.1" customHeight="1" x14ac:dyDescent="0.3">
      <c r="A41" s="180">
        <v>6171</v>
      </c>
      <c r="B41" s="181">
        <v>5321</v>
      </c>
      <c r="C41" s="175" t="s">
        <v>40</v>
      </c>
      <c r="D41" s="526" t="s">
        <v>285</v>
      </c>
      <c r="E41" s="527"/>
      <c r="F41" s="527"/>
      <c r="G41" s="176">
        <v>60000</v>
      </c>
    </row>
    <row r="42" spans="1:7" ht="18" customHeight="1" thickBot="1" x14ac:dyDescent="0.35">
      <c r="A42" s="182">
        <v>6171</v>
      </c>
      <c r="B42" s="183">
        <v>5329</v>
      </c>
      <c r="C42" s="184" t="s">
        <v>41</v>
      </c>
      <c r="D42" s="532" t="s">
        <v>289</v>
      </c>
      <c r="E42" s="533"/>
      <c r="F42" s="533"/>
      <c r="G42" s="185">
        <v>47700</v>
      </c>
    </row>
    <row r="43" spans="1:7" s="1" customFormat="1" ht="15" thickBot="1" x14ac:dyDescent="0.35">
      <c r="A43" s="500" t="s">
        <v>94</v>
      </c>
      <c r="B43" s="500"/>
      <c r="C43" s="500"/>
      <c r="D43" s="500"/>
      <c r="E43" s="500"/>
      <c r="F43" s="168"/>
      <c r="G43" s="177">
        <f>SUM(G24:G42)</f>
        <v>5443745.5999999996</v>
      </c>
    </row>
  </sheetData>
  <mergeCells count="33">
    <mergeCell ref="A43:E43"/>
    <mergeCell ref="D29:F29"/>
    <mergeCell ref="D33:F33"/>
    <mergeCell ref="D34:F34"/>
    <mergeCell ref="D35:F35"/>
    <mergeCell ref="D36:F36"/>
    <mergeCell ref="D37:F37"/>
    <mergeCell ref="D38:F38"/>
    <mergeCell ref="D39:F39"/>
    <mergeCell ref="D40:F40"/>
    <mergeCell ref="D41:F41"/>
    <mergeCell ref="D42:F42"/>
    <mergeCell ref="B2:C2"/>
    <mergeCell ref="B3:C3"/>
    <mergeCell ref="B5:C5"/>
    <mergeCell ref="A8:D8"/>
    <mergeCell ref="A9:D9"/>
    <mergeCell ref="D23:F23"/>
    <mergeCell ref="D32:F32"/>
    <mergeCell ref="A10:D10"/>
    <mergeCell ref="D30:F30"/>
    <mergeCell ref="D31:F31"/>
    <mergeCell ref="D28:F28"/>
    <mergeCell ref="A11:G11"/>
    <mergeCell ref="A14:G14"/>
    <mergeCell ref="C16:D16"/>
    <mergeCell ref="A17:D17"/>
    <mergeCell ref="A19:E19"/>
    <mergeCell ref="F19:G19"/>
    <mergeCell ref="D24:F24"/>
    <mergeCell ref="D25:F25"/>
    <mergeCell ref="D26:F26"/>
    <mergeCell ref="D27:F27"/>
  </mergeCells>
  <pageMargins left="0" right="0" top="0.98425196850393704" bottom="0.78740157480314965" header="0.39370078740157483" footer="0.59055118110236227"/>
  <pageSetup paperSize="9" fitToWidth="0" fitToHeight="0" orientation="portrait" r:id="rId1"/>
  <headerFooter>
    <oddHeader>&amp;L&amp;"-,Tučné"&amp;14MĚSTO Štíty&amp;"-,Obyčejné"
&amp;"-,Tučné"&amp;8IČO: 00303453
DIČ: CZ00303453&amp;C&amp;"-,Tučné"&amp;14&amp;A&amp;RRok 2024</oddHeader>
    <oddFooter>&amp;C&amp;A&amp;R&amp;P /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topLeftCell="A34" workbookViewId="0">
      <selection activeCell="A45" sqref="A45:E45"/>
    </sheetView>
  </sheetViews>
  <sheetFormatPr defaultRowHeight="14.4" x14ac:dyDescent="0.3"/>
  <cols>
    <col min="1" max="2" width="6.6640625" style="167" customWidth="1"/>
    <col min="3" max="3" width="18" style="167" customWidth="1"/>
    <col min="4" max="4" width="25.33203125" style="167" customWidth="1"/>
    <col min="5" max="6" width="13.33203125" style="168" customWidth="1"/>
    <col min="7" max="7" width="15.6640625" style="169" customWidth="1"/>
  </cols>
  <sheetData>
    <row r="1" spans="1:7" s="1" customFormat="1" ht="16.2" x14ac:dyDescent="0.3">
      <c r="A1" s="96" t="s">
        <v>312</v>
      </c>
      <c r="B1" s="97"/>
      <c r="C1" s="98"/>
      <c r="D1" s="99"/>
      <c r="E1" s="100"/>
      <c r="F1" s="101"/>
      <c r="G1" s="108"/>
    </row>
    <row r="2" spans="1:7" ht="15.6" x14ac:dyDescent="0.3">
      <c r="A2" s="166" t="s">
        <v>209</v>
      </c>
      <c r="B2" s="166"/>
    </row>
    <row r="3" spans="1:7" s="93" customFormat="1" ht="10.8" thickBot="1" x14ac:dyDescent="0.25">
      <c r="A3" s="170" t="s">
        <v>180</v>
      </c>
      <c r="B3" s="170"/>
      <c r="C3" s="170"/>
      <c r="D3" s="170"/>
      <c r="E3" s="171"/>
      <c r="F3" s="171"/>
      <c r="G3" s="172"/>
    </row>
    <row r="4" spans="1:7" s="93" customFormat="1" ht="24.75" customHeight="1" thickBot="1" x14ac:dyDescent="0.25">
      <c r="A4" s="135" t="s">
        <v>1</v>
      </c>
      <c r="B4" s="161" t="s">
        <v>2</v>
      </c>
      <c r="C4" s="173" t="s">
        <v>3</v>
      </c>
      <c r="D4" s="542" t="s">
        <v>182</v>
      </c>
      <c r="E4" s="543"/>
      <c r="F4" s="543"/>
      <c r="G4" s="174" t="s">
        <v>219</v>
      </c>
    </row>
    <row r="5" spans="1:7" s="1" customFormat="1" ht="18" customHeight="1" x14ac:dyDescent="0.3">
      <c r="A5" s="265">
        <v>1032</v>
      </c>
      <c r="B5" s="266">
        <v>5225</v>
      </c>
      <c r="C5" s="186" t="s">
        <v>35</v>
      </c>
      <c r="D5" s="544" t="s">
        <v>287</v>
      </c>
      <c r="E5" s="545"/>
      <c r="F5" s="545"/>
      <c r="G5" s="187">
        <v>4257</v>
      </c>
    </row>
    <row r="6" spans="1:7" s="3" customFormat="1" ht="18" customHeight="1" x14ac:dyDescent="0.3">
      <c r="A6" s="180">
        <v>2143</v>
      </c>
      <c r="B6" s="181">
        <v>5229</v>
      </c>
      <c r="C6" s="175" t="s">
        <v>36</v>
      </c>
      <c r="D6" s="526" t="s">
        <v>288</v>
      </c>
      <c r="E6" s="527"/>
      <c r="F6" s="527"/>
      <c r="G6" s="176">
        <v>13356</v>
      </c>
    </row>
    <row r="7" spans="1:7" ht="18" customHeight="1" x14ac:dyDescent="0.3">
      <c r="A7" s="180">
        <v>2143</v>
      </c>
      <c r="B7" s="181">
        <v>5229</v>
      </c>
      <c r="C7" s="175" t="s">
        <v>36</v>
      </c>
      <c r="D7" s="526" t="s">
        <v>284</v>
      </c>
      <c r="E7" s="527"/>
      <c r="F7" s="527"/>
      <c r="G7" s="176">
        <v>4500</v>
      </c>
    </row>
    <row r="8" spans="1:7" s="3" customFormat="1" ht="14.1" customHeight="1" x14ac:dyDescent="0.3">
      <c r="A8" s="180">
        <v>2292</v>
      </c>
      <c r="B8" s="181">
        <v>5323</v>
      </c>
      <c r="C8" s="175" t="s">
        <v>210</v>
      </c>
      <c r="D8" s="526" t="s">
        <v>277</v>
      </c>
      <c r="E8" s="527"/>
      <c r="F8" s="531"/>
      <c r="G8" s="176">
        <v>5000</v>
      </c>
    </row>
    <row r="9" spans="1:7" s="3" customFormat="1" ht="14.1" customHeight="1" x14ac:dyDescent="0.3">
      <c r="A9" s="291">
        <v>2292</v>
      </c>
      <c r="B9" s="292">
        <v>5323</v>
      </c>
      <c r="C9" s="293" t="s">
        <v>195</v>
      </c>
      <c r="D9" s="554" t="s">
        <v>278</v>
      </c>
      <c r="E9" s="555"/>
      <c r="F9" s="556"/>
      <c r="G9" s="294">
        <v>413768.6</v>
      </c>
    </row>
    <row r="10" spans="1:7" ht="18" customHeight="1" x14ac:dyDescent="0.3">
      <c r="A10" s="180">
        <v>3119</v>
      </c>
      <c r="B10" s="181">
        <v>5331</v>
      </c>
      <c r="C10" s="175" t="s">
        <v>181</v>
      </c>
      <c r="D10" s="526" t="s">
        <v>283</v>
      </c>
      <c r="E10" s="527"/>
      <c r="F10" s="527"/>
      <c r="G10" s="176">
        <v>4300000</v>
      </c>
    </row>
    <row r="11" spans="1:7" ht="18" customHeight="1" x14ac:dyDescent="0.3">
      <c r="A11" s="180">
        <v>3314</v>
      </c>
      <c r="B11" s="181">
        <v>5229</v>
      </c>
      <c r="C11" s="175" t="s">
        <v>36</v>
      </c>
      <c r="D11" s="526" t="s">
        <v>282</v>
      </c>
      <c r="E11" s="527"/>
      <c r="F11" s="527"/>
      <c r="G11" s="176">
        <v>550</v>
      </c>
    </row>
    <row r="12" spans="1:7" s="3" customFormat="1" ht="14.1" customHeight="1" x14ac:dyDescent="0.3">
      <c r="A12" s="180">
        <v>3419</v>
      </c>
      <c r="B12" s="181">
        <v>5222</v>
      </c>
      <c r="C12" s="175" t="s">
        <v>38</v>
      </c>
      <c r="D12" s="526" t="s">
        <v>281</v>
      </c>
      <c r="E12" s="527"/>
      <c r="F12" s="527"/>
      <c r="G12" s="176">
        <v>425000</v>
      </c>
    </row>
    <row r="13" spans="1:7" s="3" customFormat="1" ht="14.1" customHeight="1" x14ac:dyDescent="0.3">
      <c r="A13" s="180">
        <v>3421</v>
      </c>
      <c r="B13" s="181">
        <v>5222</v>
      </c>
      <c r="C13" s="175" t="s">
        <v>38</v>
      </c>
      <c r="D13" s="526" t="s">
        <v>290</v>
      </c>
      <c r="E13" s="527"/>
      <c r="F13" s="531"/>
      <c r="G13" s="176">
        <v>40000</v>
      </c>
    </row>
    <row r="14" spans="1:7" s="3" customFormat="1" ht="14.1" customHeight="1" x14ac:dyDescent="0.3">
      <c r="A14" s="180">
        <v>3900</v>
      </c>
      <c r="B14" s="181">
        <v>5222</v>
      </c>
      <c r="C14" s="175" t="s">
        <v>38</v>
      </c>
      <c r="D14" s="528" t="s">
        <v>291</v>
      </c>
      <c r="E14" s="529"/>
      <c r="F14" s="530"/>
      <c r="G14" s="176">
        <v>20000</v>
      </c>
    </row>
    <row r="15" spans="1:7" s="3" customFormat="1" ht="14.1" customHeight="1" x14ac:dyDescent="0.3">
      <c r="A15" s="180">
        <v>3900</v>
      </c>
      <c r="B15" s="181">
        <v>5222</v>
      </c>
      <c r="C15" s="175" t="s">
        <v>38</v>
      </c>
      <c r="D15" s="528" t="s">
        <v>292</v>
      </c>
      <c r="E15" s="529"/>
      <c r="F15" s="530"/>
      <c r="G15" s="176">
        <v>20000</v>
      </c>
    </row>
    <row r="16" spans="1:7" ht="23.4" customHeight="1" x14ac:dyDescent="0.3">
      <c r="A16" s="180">
        <v>5512</v>
      </c>
      <c r="B16" s="181">
        <v>6322</v>
      </c>
      <c r="C16" s="175" t="s">
        <v>279</v>
      </c>
      <c r="D16" s="526" t="s">
        <v>293</v>
      </c>
      <c r="E16" s="527"/>
      <c r="F16" s="531"/>
      <c r="G16" s="264">
        <v>20000</v>
      </c>
    </row>
    <row r="17" spans="1:7" s="3" customFormat="1" ht="18" customHeight="1" x14ac:dyDescent="0.3">
      <c r="A17" s="180">
        <v>6171</v>
      </c>
      <c r="B17" s="181">
        <v>5221</v>
      </c>
      <c r="C17" s="175" t="s">
        <v>39</v>
      </c>
      <c r="D17" s="526" t="s">
        <v>286</v>
      </c>
      <c r="E17" s="527"/>
      <c r="F17" s="527"/>
      <c r="G17" s="176">
        <v>19912</v>
      </c>
    </row>
    <row r="18" spans="1:7" s="3" customFormat="1" ht="18" customHeight="1" x14ac:dyDescent="0.3">
      <c r="A18" s="180">
        <v>6171</v>
      </c>
      <c r="B18" s="181">
        <v>5229</v>
      </c>
      <c r="C18" s="175" t="s">
        <v>36</v>
      </c>
      <c r="D18" s="526" t="s">
        <v>280</v>
      </c>
      <c r="E18" s="527"/>
      <c r="F18" s="527"/>
      <c r="G18" s="176">
        <v>7452</v>
      </c>
    </row>
    <row r="19" spans="1:7" ht="14.1" customHeight="1" x14ac:dyDescent="0.3">
      <c r="A19" s="180">
        <v>6171</v>
      </c>
      <c r="B19" s="181">
        <v>5321</v>
      </c>
      <c r="C19" s="175" t="s">
        <v>40</v>
      </c>
      <c r="D19" s="526" t="s">
        <v>285</v>
      </c>
      <c r="E19" s="527"/>
      <c r="F19" s="527"/>
      <c r="G19" s="176">
        <v>60000</v>
      </c>
    </row>
    <row r="20" spans="1:7" ht="18" customHeight="1" thickBot="1" x14ac:dyDescent="0.35">
      <c r="A20" s="182">
        <v>6171</v>
      </c>
      <c r="B20" s="183">
        <v>5329</v>
      </c>
      <c r="C20" s="184" t="s">
        <v>41</v>
      </c>
      <c r="D20" s="532" t="s">
        <v>289</v>
      </c>
      <c r="E20" s="533"/>
      <c r="F20" s="533"/>
      <c r="G20" s="185">
        <v>47700</v>
      </c>
    </row>
    <row r="21" spans="1:7" s="1" customFormat="1" ht="15" thickBot="1" x14ac:dyDescent="0.35">
      <c r="A21" s="500"/>
      <c r="B21" s="500"/>
      <c r="C21" s="500"/>
      <c r="D21" s="500"/>
      <c r="E21" s="500"/>
      <c r="F21" s="168"/>
      <c r="G21" s="177">
        <f>SUM(G5:G20)</f>
        <v>5401495.5999999996</v>
      </c>
    </row>
    <row r="22" spans="1:7" s="1" customFormat="1" ht="16.2" x14ac:dyDescent="0.3">
      <c r="A22" s="96" t="s">
        <v>313</v>
      </c>
      <c r="B22" s="97"/>
      <c r="C22" s="98"/>
      <c r="D22" s="99"/>
      <c r="E22" s="100"/>
      <c r="F22" s="101"/>
      <c r="G22" s="108"/>
    </row>
    <row r="23" spans="1:7" ht="15.6" x14ac:dyDescent="0.3">
      <c r="A23" s="166" t="s">
        <v>209</v>
      </c>
      <c r="B23" s="166"/>
    </row>
    <row r="24" spans="1:7" s="93" customFormat="1" ht="10.8" thickBot="1" x14ac:dyDescent="0.25">
      <c r="A24" s="170" t="s">
        <v>180</v>
      </c>
      <c r="B24" s="170"/>
      <c r="C24" s="170"/>
      <c r="D24" s="170"/>
      <c r="E24" s="171"/>
      <c r="F24" s="171"/>
      <c r="G24" s="172"/>
    </row>
    <row r="25" spans="1:7" s="93" customFormat="1" ht="24.75" customHeight="1" thickBot="1" x14ac:dyDescent="0.25">
      <c r="A25" s="135" t="s">
        <v>1</v>
      </c>
      <c r="B25" s="161" t="s">
        <v>2</v>
      </c>
      <c r="C25" s="173" t="s">
        <v>3</v>
      </c>
      <c r="D25" s="542" t="s">
        <v>182</v>
      </c>
      <c r="E25" s="543"/>
      <c r="F25" s="543"/>
      <c r="G25" s="174" t="s">
        <v>219</v>
      </c>
    </row>
    <row r="26" spans="1:7" s="1" customFormat="1" ht="18" customHeight="1" x14ac:dyDescent="0.3">
      <c r="A26" s="265">
        <v>1032</v>
      </c>
      <c r="B26" s="266">
        <v>5225</v>
      </c>
      <c r="C26" s="186" t="s">
        <v>35</v>
      </c>
      <c r="D26" s="544" t="s">
        <v>287</v>
      </c>
      <c r="E26" s="545"/>
      <c r="F26" s="545"/>
      <c r="G26" s="187">
        <v>4257</v>
      </c>
    </row>
    <row r="27" spans="1:7" s="3" customFormat="1" ht="18" customHeight="1" x14ac:dyDescent="0.3">
      <c r="A27" s="180">
        <v>2143</v>
      </c>
      <c r="B27" s="181">
        <v>5229</v>
      </c>
      <c r="C27" s="175" t="s">
        <v>36</v>
      </c>
      <c r="D27" s="526" t="s">
        <v>288</v>
      </c>
      <c r="E27" s="527"/>
      <c r="F27" s="527"/>
      <c r="G27" s="176">
        <v>13356</v>
      </c>
    </row>
    <row r="28" spans="1:7" ht="18" customHeight="1" x14ac:dyDescent="0.3">
      <c r="A28" s="180">
        <v>2143</v>
      </c>
      <c r="B28" s="181">
        <v>5229</v>
      </c>
      <c r="C28" s="175" t="s">
        <v>36</v>
      </c>
      <c r="D28" s="526" t="s">
        <v>284</v>
      </c>
      <c r="E28" s="527"/>
      <c r="F28" s="527"/>
      <c r="G28" s="176">
        <v>4500</v>
      </c>
    </row>
    <row r="29" spans="1:7" s="3" customFormat="1" ht="14.1" customHeight="1" x14ac:dyDescent="0.3">
      <c r="A29" s="180">
        <v>2292</v>
      </c>
      <c r="B29" s="181">
        <v>5323</v>
      </c>
      <c r="C29" s="175" t="s">
        <v>210</v>
      </c>
      <c r="D29" s="526" t="s">
        <v>277</v>
      </c>
      <c r="E29" s="527"/>
      <c r="F29" s="531"/>
      <c r="G29" s="176">
        <v>5000</v>
      </c>
    </row>
    <row r="30" spans="1:7" s="3" customFormat="1" ht="14.1" customHeight="1" x14ac:dyDescent="0.3">
      <c r="A30" s="291">
        <v>2292</v>
      </c>
      <c r="B30" s="292">
        <v>5323</v>
      </c>
      <c r="C30" s="293" t="s">
        <v>195</v>
      </c>
      <c r="D30" s="554" t="s">
        <v>278</v>
      </c>
      <c r="E30" s="555"/>
      <c r="F30" s="556"/>
      <c r="G30" s="294">
        <v>383838</v>
      </c>
    </row>
    <row r="31" spans="1:7" ht="18" customHeight="1" x14ac:dyDescent="0.3">
      <c r="A31" s="180">
        <v>3119</v>
      </c>
      <c r="B31" s="181">
        <v>5331</v>
      </c>
      <c r="C31" s="175" t="s">
        <v>181</v>
      </c>
      <c r="D31" s="526" t="s">
        <v>283</v>
      </c>
      <c r="E31" s="527"/>
      <c r="F31" s="527"/>
      <c r="G31" s="176">
        <v>4300000</v>
      </c>
    </row>
    <row r="32" spans="1:7" ht="18" customHeight="1" x14ac:dyDescent="0.3">
      <c r="A32" s="287">
        <v>3119</v>
      </c>
      <c r="B32" s="288">
        <v>5336</v>
      </c>
      <c r="C32" s="289" t="s">
        <v>305</v>
      </c>
      <c r="D32" s="552" t="s">
        <v>309</v>
      </c>
      <c r="E32" s="553"/>
      <c r="F32" s="553"/>
      <c r="G32" s="290">
        <v>4225</v>
      </c>
    </row>
    <row r="33" spans="1:7" ht="18" customHeight="1" x14ac:dyDescent="0.3">
      <c r="A33" s="287">
        <v>3119</v>
      </c>
      <c r="B33" s="288">
        <v>5336</v>
      </c>
      <c r="C33" s="289" t="s">
        <v>305</v>
      </c>
      <c r="D33" s="552" t="s">
        <v>310</v>
      </c>
      <c r="E33" s="553"/>
      <c r="F33" s="553"/>
      <c r="G33" s="290">
        <v>7604.1</v>
      </c>
    </row>
    <row r="34" spans="1:7" ht="18" customHeight="1" x14ac:dyDescent="0.3">
      <c r="A34" s="287">
        <v>3119</v>
      </c>
      <c r="B34" s="288">
        <v>5336</v>
      </c>
      <c r="C34" s="289" t="s">
        <v>305</v>
      </c>
      <c r="D34" s="552" t="s">
        <v>311</v>
      </c>
      <c r="E34" s="553"/>
      <c r="F34" s="553"/>
      <c r="G34" s="290">
        <v>30420.9</v>
      </c>
    </row>
    <row r="35" spans="1:7" ht="18" customHeight="1" x14ac:dyDescent="0.3">
      <c r="A35" s="180">
        <v>3314</v>
      </c>
      <c r="B35" s="181">
        <v>5229</v>
      </c>
      <c r="C35" s="175" t="s">
        <v>36</v>
      </c>
      <c r="D35" s="526" t="s">
        <v>282</v>
      </c>
      <c r="E35" s="527"/>
      <c r="F35" s="527"/>
      <c r="G35" s="176">
        <v>550</v>
      </c>
    </row>
    <row r="36" spans="1:7" s="3" customFormat="1" ht="14.1" customHeight="1" x14ac:dyDescent="0.3">
      <c r="A36" s="180">
        <v>3419</v>
      </c>
      <c r="B36" s="181">
        <v>5222</v>
      </c>
      <c r="C36" s="175" t="s">
        <v>38</v>
      </c>
      <c r="D36" s="526" t="s">
        <v>281</v>
      </c>
      <c r="E36" s="527"/>
      <c r="F36" s="527"/>
      <c r="G36" s="176">
        <v>425000</v>
      </c>
    </row>
    <row r="37" spans="1:7" s="3" customFormat="1" ht="14.1" customHeight="1" x14ac:dyDescent="0.3">
      <c r="A37" s="180">
        <v>3421</v>
      </c>
      <c r="B37" s="181">
        <v>5222</v>
      </c>
      <c r="C37" s="175" t="s">
        <v>38</v>
      </c>
      <c r="D37" s="526" t="s">
        <v>290</v>
      </c>
      <c r="E37" s="527"/>
      <c r="F37" s="531"/>
      <c r="G37" s="176">
        <v>40000</v>
      </c>
    </row>
    <row r="38" spans="1:7" s="3" customFormat="1" ht="14.1" customHeight="1" x14ac:dyDescent="0.3">
      <c r="A38" s="180">
        <v>3900</v>
      </c>
      <c r="B38" s="181">
        <v>5222</v>
      </c>
      <c r="C38" s="175" t="s">
        <v>38</v>
      </c>
      <c r="D38" s="528" t="s">
        <v>291</v>
      </c>
      <c r="E38" s="529"/>
      <c r="F38" s="530"/>
      <c r="G38" s="176">
        <v>20000</v>
      </c>
    </row>
    <row r="39" spans="1:7" s="3" customFormat="1" ht="14.1" customHeight="1" x14ac:dyDescent="0.3">
      <c r="A39" s="180">
        <v>3900</v>
      </c>
      <c r="B39" s="181">
        <v>5222</v>
      </c>
      <c r="C39" s="175" t="s">
        <v>38</v>
      </c>
      <c r="D39" s="528" t="s">
        <v>292</v>
      </c>
      <c r="E39" s="529"/>
      <c r="F39" s="530"/>
      <c r="G39" s="176">
        <v>20000</v>
      </c>
    </row>
    <row r="40" spans="1:7" ht="23.4" customHeight="1" x14ac:dyDescent="0.3">
      <c r="A40" s="180">
        <v>5512</v>
      </c>
      <c r="B40" s="181">
        <v>6322</v>
      </c>
      <c r="C40" s="175" t="s">
        <v>279</v>
      </c>
      <c r="D40" s="526" t="s">
        <v>293</v>
      </c>
      <c r="E40" s="527"/>
      <c r="F40" s="531"/>
      <c r="G40" s="264">
        <v>20000</v>
      </c>
    </row>
    <row r="41" spans="1:7" s="3" customFormat="1" ht="18" customHeight="1" x14ac:dyDescent="0.3">
      <c r="A41" s="180">
        <v>6171</v>
      </c>
      <c r="B41" s="181">
        <v>5221</v>
      </c>
      <c r="C41" s="175" t="s">
        <v>39</v>
      </c>
      <c r="D41" s="526" t="s">
        <v>286</v>
      </c>
      <c r="E41" s="527"/>
      <c r="F41" s="527"/>
      <c r="G41" s="176">
        <v>19912</v>
      </c>
    </row>
    <row r="42" spans="1:7" s="3" customFormat="1" ht="18" customHeight="1" x14ac:dyDescent="0.3">
      <c r="A42" s="180">
        <v>6171</v>
      </c>
      <c r="B42" s="181">
        <v>5229</v>
      </c>
      <c r="C42" s="175" t="s">
        <v>36</v>
      </c>
      <c r="D42" s="526" t="s">
        <v>280</v>
      </c>
      <c r="E42" s="527"/>
      <c r="F42" s="527"/>
      <c r="G42" s="176">
        <v>7452</v>
      </c>
    </row>
    <row r="43" spans="1:7" ht="14.1" customHeight="1" x14ac:dyDescent="0.3">
      <c r="A43" s="180">
        <v>6171</v>
      </c>
      <c r="B43" s="181">
        <v>5321</v>
      </c>
      <c r="C43" s="175" t="s">
        <v>40</v>
      </c>
      <c r="D43" s="526" t="s">
        <v>285</v>
      </c>
      <c r="E43" s="527"/>
      <c r="F43" s="527"/>
      <c r="G43" s="176">
        <v>60000</v>
      </c>
    </row>
    <row r="44" spans="1:7" ht="18" customHeight="1" thickBot="1" x14ac:dyDescent="0.35">
      <c r="A44" s="182">
        <v>6171</v>
      </c>
      <c r="B44" s="183">
        <v>5329</v>
      </c>
      <c r="C44" s="184" t="s">
        <v>41</v>
      </c>
      <c r="D44" s="532" t="s">
        <v>289</v>
      </c>
      <c r="E44" s="533"/>
      <c r="F44" s="533"/>
      <c r="G44" s="185">
        <v>47700</v>
      </c>
    </row>
    <row r="45" spans="1:7" s="1" customFormat="1" ht="15" thickBot="1" x14ac:dyDescent="0.35">
      <c r="A45" s="500" t="s">
        <v>94</v>
      </c>
      <c r="B45" s="500"/>
      <c r="C45" s="500"/>
      <c r="D45" s="500"/>
      <c r="E45" s="500"/>
      <c r="F45" s="295" t="s">
        <v>314</v>
      </c>
      <c r="G45" s="177">
        <f>SUM(G26:G44)</f>
        <v>5413815</v>
      </c>
    </row>
  </sheetData>
  <mergeCells count="39">
    <mergeCell ref="D18:F18"/>
    <mergeCell ref="D10:F10"/>
    <mergeCell ref="D11:F11"/>
    <mergeCell ref="D12:F12"/>
    <mergeCell ref="D4:F4"/>
    <mergeCell ref="D5:F5"/>
    <mergeCell ref="D6:F6"/>
    <mergeCell ref="D7:F7"/>
    <mergeCell ref="D8:F8"/>
    <mergeCell ref="D9:F9"/>
    <mergeCell ref="D13:F13"/>
    <mergeCell ref="D14:F14"/>
    <mergeCell ref="D15:F15"/>
    <mergeCell ref="D16:F16"/>
    <mergeCell ref="D17:F17"/>
    <mergeCell ref="D33:F33"/>
    <mergeCell ref="D19:F19"/>
    <mergeCell ref="D20:F20"/>
    <mergeCell ref="A21:E21"/>
    <mergeCell ref="D25:F25"/>
    <mergeCell ref="D26:F26"/>
    <mergeCell ref="D27:F27"/>
    <mergeCell ref="D28:F28"/>
    <mergeCell ref="D29:F29"/>
    <mergeCell ref="D30:F30"/>
    <mergeCell ref="D31:F31"/>
    <mergeCell ref="D32:F32"/>
    <mergeCell ref="A45:E45"/>
    <mergeCell ref="D34:F34"/>
    <mergeCell ref="D35:F35"/>
    <mergeCell ref="D36:F36"/>
    <mergeCell ref="D37:F37"/>
    <mergeCell ref="D38:F38"/>
    <mergeCell ref="D39:F39"/>
    <mergeCell ref="D40:F40"/>
    <mergeCell ref="D41:F41"/>
    <mergeCell ref="D42:F42"/>
    <mergeCell ref="D43:F43"/>
    <mergeCell ref="D44:F44"/>
  </mergeCells>
  <pageMargins left="0" right="0" top="0.98425196850393704" bottom="0" header="0.39370078740157483" footer="0.59055118110236227"/>
  <pageSetup paperSize="9" fitToWidth="0" fitToHeight="0" orientation="portrait" r:id="rId1"/>
  <headerFooter>
    <oddHeader>&amp;L&amp;"-,Tučné"&amp;14MĚSTO Štíty&amp;"-,Obyčejné"
&amp;"-,Tučné"&amp;8IČO: 00303453
DIČ: CZ00303453&amp;C&amp;"-,Tučné"&amp;14&amp;A&amp;RRok 2024</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5"/>
  <sheetViews>
    <sheetView tabSelected="1" topLeftCell="A448" workbookViewId="0">
      <selection activeCell="F425" sqref="F425"/>
    </sheetView>
  </sheetViews>
  <sheetFormatPr defaultRowHeight="14.4" x14ac:dyDescent="0.3"/>
  <cols>
    <col min="1" max="2" width="5.33203125" style="102" customWidth="1"/>
    <col min="3" max="3" width="42.6640625" style="102" customWidth="1"/>
    <col min="4" max="6" width="14.77734375" style="102" customWidth="1"/>
    <col min="7" max="7" width="120.77734375" customWidth="1"/>
  </cols>
  <sheetData>
    <row r="1" spans="1:10" ht="16.8" thickBot="1" x14ac:dyDescent="0.35">
      <c r="A1" s="96" t="s">
        <v>315</v>
      </c>
      <c r="B1" s="97"/>
      <c r="C1" s="98"/>
      <c r="D1" s="99"/>
      <c r="E1" s="100"/>
      <c r="F1" s="101"/>
      <c r="G1" s="296"/>
      <c r="H1" s="189"/>
      <c r="I1" s="189"/>
      <c r="J1" s="189"/>
    </row>
    <row r="2" spans="1:10" ht="23.4" customHeight="1" thickBot="1" x14ac:dyDescent="0.35">
      <c r="A2" s="103" t="s">
        <v>1</v>
      </c>
      <c r="B2" s="104" t="s">
        <v>2</v>
      </c>
      <c r="C2" s="105" t="s">
        <v>3</v>
      </c>
      <c r="D2" s="106" t="s">
        <v>217</v>
      </c>
      <c r="E2" s="106" t="s">
        <v>218</v>
      </c>
      <c r="F2" s="297" t="s">
        <v>219</v>
      </c>
      <c r="G2" s="298" t="s">
        <v>316</v>
      </c>
      <c r="H2" s="189"/>
      <c r="I2" s="189"/>
      <c r="J2" s="189"/>
    </row>
    <row r="3" spans="1:10" ht="16.95" customHeight="1" x14ac:dyDescent="0.3">
      <c r="A3" s="299">
        <v>1032</v>
      </c>
      <c r="B3" s="300">
        <v>5137</v>
      </c>
      <c r="C3" s="301" t="s">
        <v>317</v>
      </c>
      <c r="D3" s="302">
        <v>0</v>
      </c>
      <c r="E3" s="302">
        <v>0</v>
      </c>
      <c r="F3" s="302">
        <v>40000</v>
      </c>
      <c r="G3" s="303" t="s">
        <v>318</v>
      </c>
      <c r="H3" s="189"/>
      <c r="I3" s="189"/>
      <c r="J3" s="189"/>
    </row>
    <row r="4" spans="1:10" ht="16.95" customHeight="1" x14ac:dyDescent="0.3">
      <c r="A4" s="299">
        <v>1032</v>
      </c>
      <c r="B4" s="300">
        <v>5138</v>
      </c>
      <c r="C4" s="300" t="s">
        <v>319</v>
      </c>
      <c r="D4" s="302">
        <v>1025000</v>
      </c>
      <c r="E4" s="302">
        <v>1024341.71</v>
      </c>
      <c r="F4" s="302">
        <v>1000000</v>
      </c>
      <c r="G4" s="303" t="s">
        <v>320</v>
      </c>
      <c r="H4" s="189"/>
      <c r="I4" s="189"/>
      <c r="J4" s="189"/>
    </row>
    <row r="5" spans="1:10" ht="16.95" customHeight="1" x14ac:dyDescent="0.3">
      <c r="A5" s="304">
        <v>1032</v>
      </c>
      <c r="B5" s="301">
        <v>5139</v>
      </c>
      <c r="C5" s="301" t="s">
        <v>321</v>
      </c>
      <c r="D5" s="305">
        <v>300000</v>
      </c>
      <c r="E5" s="305">
        <v>298481.95</v>
      </c>
      <c r="F5" s="305">
        <v>300000</v>
      </c>
      <c r="G5" s="306" t="s">
        <v>322</v>
      </c>
      <c r="H5" s="189"/>
      <c r="I5" s="189"/>
      <c r="J5" s="189"/>
    </row>
    <row r="6" spans="1:10" s="95" customFormat="1" ht="16.95" customHeight="1" x14ac:dyDescent="0.25">
      <c r="A6" s="304">
        <v>1032</v>
      </c>
      <c r="B6" s="301">
        <v>5156</v>
      </c>
      <c r="C6" s="301" t="s">
        <v>323</v>
      </c>
      <c r="D6" s="305">
        <v>6200</v>
      </c>
      <c r="E6" s="305">
        <v>6109.6</v>
      </c>
      <c r="F6" s="305">
        <v>7000</v>
      </c>
      <c r="G6" s="306" t="s">
        <v>324</v>
      </c>
      <c r="H6" s="102"/>
      <c r="I6" s="102"/>
      <c r="J6" s="102"/>
    </row>
    <row r="7" spans="1:10" s="189" customFormat="1" ht="16.95" customHeight="1" x14ac:dyDescent="0.3">
      <c r="A7" s="304">
        <v>1032</v>
      </c>
      <c r="B7" s="301">
        <v>5164</v>
      </c>
      <c r="C7" s="301" t="s">
        <v>325</v>
      </c>
      <c r="D7" s="305">
        <v>4235</v>
      </c>
      <c r="E7" s="305">
        <v>4235</v>
      </c>
      <c r="F7" s="305">
        <v>0</v>
      </c>
      <c r="G7" s="307" t="s">
        <v>326</v>
      </c>
    </row>
    <row r="8" spans="1:10" s="189" customFormat="1" ht="43.05" customHeight="1" x14ac:dyDescent="0.3">
      <c r="A8" s="304">
        <v>1032</v>
      </c>
      <c r="B8" s="301">
        <v>5169</v>
      </c>
      <c r="C8" s="301" t="s">
        <v>327</v>
      </c>
      <c r="D8" s="305">
        <v>3900000</v>
      </c>
      <c r="E8" s="305">
        <v>3868356.43</v>
      </c>
      <c r="F8" s="305">
        <v>4000000</v>
      </c>
      <c r="G8" s="306" t="s">
        <v>328</v>
      </c>
    </row>
    <row r="9" spans="1:10" s="189" customFormat="1" ht="16.95" customHeight="1" x14ac:dyDescent="0.3">
      <c r="A9" s="304">
        <v>1032</v>
      </c>
      <c r="B9" s="301">
        <v>5171</v>
      </c>
      <c r="C9" s="301" t="s">
        <v>329</v>
      </c>
      <c r="D9" s="305">
        <v>33300</v>
      </c>
      <c r="E9" s="305">
        <v>33300</v>
      </c>
      <c r="F9" s="305">
        <v>50000</v>
      </c>
      <c r="G9" s="306" t="s">
        <v>330</v>
      </c>
    </row>
    <row r="10" spans="1:10" s="189" customFormat="1" ht="16.95" customHeight="1" x14ac:dyDescent="0.3">
      <c r="A10" s="304">
        <v>1032</v>
      </c>
      <c r="B10" s="301">
        <v>5225</v>
      </c>
      <c r="C10" s="301" t="s">
        <v>35</v>
      </c>
      <c r="D10" s="305">
        <v>4257</v>
      </c>
      <c r="E10" s="305">
        <v>4257</v>
      </c>
      <c r="F10" s="308">
        <v>4257</v>
      </c>
      <c r="G10" s="309" t="s">
        <v>331</v>
      </c>
    </row>
    <row r="11" spans="1:10" s="189" customFormat="1" ht="16.95" customHeight="1" thickBot="1" x14ac:dyDescent="0.35">
      <c r="A11" s="310">
        <v>1032</v>
      </c>
      <c r="B11" s="311">
        <v>5909</v>
      </c>
      <c r="C11" s="311" t="s">
        <v>332</v>
      </c>
      <c r="D11" s="312">
        <v>227008</v>
      </c>
      <c r="E11" s="312">
        <v>0</v>
      </c>
      <c r="F11" s="312">
        <v>598743</v>
      </c>
      <c r="G11" s="313" t="s">
        <v>333</v>
      </c>
    </row>
    <row r="12" spans="1:10" s="317" customFormat="1" ht="18" customHeight="1" thickBot="1" x14ac:dyDescent="0.35">
      <c r="A12" s="314">
        <v>1032</v>
      </c>
      <c r="B12" s="557" t="s">
        <v>9</v>
      </c>
      <c r="C12" s="557"/>
      <c r="D12" s="315">
        <f>SUM(D3:D11)</f>
        <v>5500000</v>
      </c>
      <c r="E12" s="315">
        <f t="shared" ref="E12:F12" si="0">SUM(E3:E11)</f>
        <v>5239081.6900000004</v>
      </c>
      <c r="F12" s="315">
        <f t="shared" si="0"/>
        <v>6000000</v>
      </c>
      <c r="G12" s="316" t="s">
        <v>334</v>
      </c>
    </row>
    <row r="13" spans="1:10" s="317" customFormat="1" ht="18" customHeight="1" thickBot="1" x14ac:dyDescent="0.35">
      <c r="A13" s="318" t="s">
        <v>173</v>
      </c>
      <c r="B13" s="561" t="s">
        <v>61</v>
      </c>
      <c r="C13" s="561"/>
      <c r="D13" s="319">
        <f>SUM(D12)</f>
        <v>5500000</v>
      </c>
      <c r="E13" s="319">
        <f>SUM(E12)</f>
        <v>5239081.6900000004</v>
      </c>
      <c r="F13" s="319">
        <f>SUM(F12)</f>
        <v>6000000</v>
      </c>
      <c r="G13" s="320" t="s">
        <v>335</v>
      </c>
    </row>
    <row r="14" spans="1:10" s="317" customFormat="1" ht="18" customHeight="1" x14ac:dyDescent="0.3">
      <c r="A14" s="321" t="s">
        <v>336</v>
      </c>
      <c r="B14" s="560" t="s">
        <v>337</v>
      </c>
      <c r="C14" s="560"/>
      <c r="D14" s="322">
        <f>SUM(D13)</f>
        <v>5500000</v>
      </c>
      <c r="E14" s="322">
        <f t="shared" ref="E14:F14" si="1">SUM(E13)</f>
        <v>5239081.6900000004</v>
      </c>
      <c r="F14" s="323">
        <f t="shared" si="1"/>
        <v>6000000</v>
      </c>
      <c r="G14" s="324"/>
    </row>
    <row r="15" spans="1:10" s="317" customFormat="1" ht="18" customHeight="1" x14ac:dyDescent="0.3">
      <c r="A15" s="325"/>
      <c r="B15" s="559" t="s">
        <v>338</v>
      </c>
      <c r="C15" s="559"/>
      <c r="D15" s="326">
        <v>0</v>
      </c>
      <c r="E15" s="326">
        <v>0</v>
      </c>
      <c r="F15" s="327">
        <v>0</v>
      </c>
      <c r="G15" s="328"/>
    </row>
    <row r="16" spans="1:10" s="317" customFormat="1" ht="16.05" customHeight="1" thickBot="1" x14ac:dyDescent="0.35">
      <c r="A16" s="325"/>
      <c r="B16" s="329"/>
      <c r="C16" s="329"/>
      <c r="D16" s="326"/>
      <c r="E16" s="326"/>
      <c r="F16" s="327"/>
      <c r="G16" s="328"/>
    </row>
    <row r="17" spans="1:10" ht="23.4" customHeight="1" thickBot="1" x14ac:dyDescent="0.35">
      <c r="A17" s="103" t="s">
        <v>1</v>
      </c>
      <c r="B17" s="104" t="s">
        <v>2</v>
      </c>
      <c r="C17" s="105" t="s">
        <v>3</v>
      </c>
      <c r="D17" s="106" t="s">
        <v>217</v>
      </c>
      <c r="E17" s="106" t="s">
        <v>218</v>
      </c>
      <c r="F17" s="297" t="s">
        <v>219</v>
      </c>
      <c r="G17" s="298" t="s">
        <v>316</v>
      </c>
      <c r="H17" s="189"/>
      <c r="I17" s="189"/>
      <c r="J17" s="189"/>
    </row>
    <row r="18" spans="1:10" s="189" customFormat="1" ht="30" customHeight="1" x14ac:dyDescent="0.3">
      <c r="A18" s="304">
        <v>2143</v>
      </c>
      <c r="B18" s="301">
        <v>5138</v>
      </c>
      <c r="C18" s="301" t="s">
        <v>319</v>
      </c>
      <c r="D18" s="305">
        <v>12700</v>
      </c>
      <c r="E18" s="305">
        <v>12665.7</v>
      </c>
      <c r="F18" s="305">
        <v>13000</v>
      </c>
      <c r="G18" s="306" t="s">
        <v>339</v>
      </c>
    </row>
    <row r="19" spans="1:10" s="189" customFormat="1" ht="16.05" customHeight="1" x14ac:dyDescent="0.3">
      <c r="A19" s="304">
        <v>2143</v>
      </c>
      <c r="B19" s="301">
        <v>5139</v>
      </c>
      <c r="C19" s="301" t="s">
        <v>321</v>
      </c>
      <c r="D19" s="305">
        <v>9300</v>
      </c>
      <c r="E19" s="305">
        <v>9283.6</v>
      </c>
      <c r="F19" s="305">
        <v>10000</v>
      </c>
      <c r="G19" s="306" t="s">
        <v>340</v>
      </c>
    </row>
    <row r="20" spans="1:10" s="189" customFormat="1" ht="16.05" customHeight="1" x14ac:dyDescent="0.3">
      <c r="A20" s="304">
        <v>2143</v>
      </c>
      <c r="B20" s="301">
        <v>5161</v>
      </c>
      <c r="C20" s="301" t="s">
        <v>341</v>
      </c>
      <c r="D20" s="305">
        <v>0</v>
      </c>
      <c r="E20" s="305">
        <v>0</v>
      </c>
      <c r="F20" s="305">
        <v>500</v>
      </c>
      <c r="G20" s="306" t="s">
        <v>342</v>
      </c>
    </row>
    <row r="21" spans="1:10" s="189" customFormat="1" ht="16.05" customHeight="1" x14ac:dyDescent="0.3">
      <c r="A21" s="304">
        <v>2143</v>
      </c>
      <c r="B21" s="301">
        <v>5162</v>
      </c>
      <c r="C21" s="301" t="s">
        <v>343</v>
      </c>
      <c r="D21" s="305">
        <v>10300</v>
      </c>
      <c r="E21" s="305">
        <v>10232.950000000001</v>
      </c>
      <c r="F21" s="305">
        <v>11000</v>
      </c>
      <c r="G21" s="306" t="s">
        <v>344</v>
      </c>
    </row>
    <row r="22" spans="1:10" s="189" customFormat="1" ht="16.05" customHeight="1" x14ac:dyDescent="0.3">
      <c r="A22" s="304">
        <v>2143</v>
      </c>
      <c r="B22" s="301">
        <v>5167</v>
      </c>
      <c r="C22" s="301" t="s">
        <v>345</v>
      </c>
      <c r="D22" s="305">
        <v>0</v>
      </c>
      <c r="E22" s="305">
        <v>0</v>
      </c>
      <c r="F22" s="305">
        <v>1500</v>
      </c>
      <c r="G22" s="306" t="s">
        <v>346</v>
      </c>
    </row>
    <row r="23" spans="1:10" s="189" customFormat="1" ht="16.05" customHeight="1" x14ac:dyDescent="0.3">
      <c r="A23" s="304">
        <v>2143</v>
      </c>
      <c r="B23" s="301">
        <v>5169</v>
      </c>
      <c r="C23" s="301" t="s">
        <v>327</v>
      </c>
      <c r="D23" s="305">
        <v>11700</v>
      </c>
      <c r="E23" s="305">
        <v>11690</v>
      </c>
      <c r="F23" s="305">
        <v>10000</v>
      </c>
      <c r="G23" s="306" t="s">
        <v>347</v>
      </c>
    </row>
    <row r="24" spans="1:10" s="189" customFormat="1" ht="16.05" customHeight="1" x14ac:dyDescent="0.3">
      <c r="A24" s="304">
        <v>2143</v>
      </c>
      <c r="B24" s="301">
        <v>5171</v>
      </c>
      <c r="C24" s="301" t="s">
        <v>329</v>
      </c>
      <c r="D24" s="305">
        <v>0</v>
      </c>
      <c r="E24" s="305">
        <v>0</v>
      </c>
      <c r="F24" s="305">
        <v>1000</v>
      </c>
      <c r="G24" s="306" t="s">
        <v>348</v>
      </c>
    </row>
    <row r="25" spans="1:10" s="189" customFormat="1" ht="16.05" customHeight="1" x14ac:dyDescent="0.3">
      <c r="A25" s="304">
        <v>2143</v>
      </c>
      <c r="B25" s="301">
        <v>5173</v>
      </c>
      <c r="C25" s="301" t="s">
        <v>349</v>
      </c>
      <c r="D25" s="305">
        <v>500</v>
      </c>
      <c r="E25" s="305">
        <v>480</v>
      </c>
      <c r="F25" s="305">
        <v>500</v>
      </c>
      <c r="G25" s="306" t="s">
        <v>350</v>
      </c>
    </row>
    <row r="26" spans="1:10" s="189" customFormat="1" ht="16.05" customHeight="1" x14ac:dyDescent="0.3">
      <c r="A26" s="304">
        <v>2143</v>
      </c>
      <c r="B26" s="301">
        <v>5175</v>
      </c>
      <c r="C26" s="301" t="s">
        <v>351</v>
      </c>
      <c r="D26" s="305">
        <v>0</v>
      </c>
      <c r="E26" s="305">
        <v>0</v>
      </c>
      <c r="F26" s="305">
        <v>500</v>
      </c>
      <c r="G26" s="306" t="s">
        <v>352</v>
      </c>
    </row>
    <row r="27" spans="1:10" s="189" customFormat="1" ht="16.05" customHeight="1" x14ac:dyDescent="0.3">
      <c r="A27" s="304">
        <v>2143</v>
      </c>
      <c r="B27" s="301">
        <v>5194</v>
      </c>
      <c r="C27" s="301" t="s">
        <v>353</v>
      </c>
      <c r="D27" s="305">
        <v>2500</v>
      </c>
      <c r="E27" s="305">
        <v>2472</v>
      </c>
      <c r="F27" s="305">
        <v>2000</v>
      </c>
      <c r="G27" s="306" t="s">
        <v>354</v>
      </c>
    </row>
    <row r="28" spans="1:10" s="189" customFormat="1" ht="30" customHeight="1" thickBot="1" x14ac:dyDescent="0.35">
      <c r="A28" s="310">
        <v>2143</v>
      </c>
      <c r="B28" s="311">
        <v>5229</v>
      </c>
      <c r="C28" s="311" t="s">
        <v>355</v>
      </c>
      <c r="D28" s="312">
        <v>18059</v>
      </c>
      <c r="E28" s="312">
        <v>18059</v>
      </c>
      <c r="F28" s="330">
        <v>17856</v>
      </c>
      <c r="G28" s="331" t="s">
        <v>356</v>
      </c>
    </row>
    <row r="29" spans="1:10" s="317" customFormat="1" ht="18" customHeight="1" thickBot="1" x14ac:dyDescent="0.35">
      <c r="A29" s="314">
        <v>2143</v>
      </c>
      <c r="B29" s="332" t="s">
        <v>10</v>
      </c>
      <c r="C29" s="332"/>
      <c r="D29" s="315">
        <f>SUM(D18:D28)</f>
        <v>65059</v>
      </c>
      <c r="E29" s="315">
        <f t="shared" ref="E29:F29" si="2">SUM(E18:E28)</f>
        <v>64883.25</v>
      </c>
      <c r="F29" s="315">
        <f t="shared" si="2"/>
        <v>67856</v>
      </c>
      <c r="G29" s="333" t="s">
        <v>357</v>
      </c>
    </row>
    <row r="30" spans="1:10" s="189" customFormat="1" ht="16.95" customHeight="1" x14ac:dyDescent="0.3">
      <c r="A30" s="299">
        <v>2212</v>
      </c>
      <c r="B30" s="300">
        <v>5122</v>
      </c>
      <c r="C30" s="300" t="s">
        <v>358</v>
      </c>
      <c r="D30" s="302">
        <v>17955.669999999998</v>
      </c>
      <c r="E30" s="302">
        <v>17955.669999999998</v>
      </c>
      <c r="F30" s="334">
        <v>0</v>
      </c>
      <c r="G30" s="335" t="s">
        <v>359</v>
      </c>
    </row>
    <row r="31" spans="1:10" s="189" customFormat="1" ht="30" customHeight="1" x14ac:dyDescent="0.3">
      <c r="A31" s="304">
        <v>2212</v>
      </c>
      <c r="B31" s="301">
        <v>5139</v>
      </c>
      <c r="C31" s="301" t="s">
        <v>321</v>
      </c>
      <c r="D31" s="305">
        <v>780000</v>
      </c>
      <c r="E31" s="305">
        <v>772744.16</v>
      </c>
      <c r="F31" s="305">
        <v>500000</v>
      </c>
      <c r="G31" s="306" t="s">
        <v>360</v>
      </c>
    </row>
    <row r="32" spans="1:10" s="189" customFormat="1" ht="18" customHeight="1" x14ac:dyDescent="0.3">
      <c r="A32" s="304">
        <v>2212</v>
      </c>
      <c r="B32" s="301">
        <v>5156</v>
      </c>
      <c r="C32" s="301" t="s">
        <v>323</v>
      </c>
      <c r="D32" s="305">
        <v>16000</v>
      </c>
      <c r="E32" s="305">
        <v>15985.5</v>
      </c>
      <c r="F32" s="305">
        <v>16000</v>
      </c>
      <c r="G32" s="306" t="s">
        <v>361</v>
      </c>
    </row>
    <row r="33" spans="1:7" s="190" customFormat="1" ht="18" customHeight="1" x14ac:dyDescent="0.3">
      <c r="A33" s="304">
        <v>2212</v>
      </c>
      <c r="B33" s="301">
        <v>5164</v>
      </c>
      <c r="C33" s="301" t="s">
        <v>325</v>
      </c>
      <c r="D33" s="305">
        <v>8470</v>
      </c>
      <c r="E33" s="305">
        <v>8470</v>
      </c>
      <c r="F33" s="305">
        <v>8000</v>
      </c>
      <c r="G33" s="306" t="s">
        <v>362</v>
      </c>
    </row>
    <row r="34" spans="1:7" s="189" customFormat="1" ht="30" customHeight="1" x14ac:dyDescent="0.3">
      <c r="A34" s="304">
        <v>2212</v>
      </c>
      <c r="B34" s="301">
        <v>5169</v>
      </c>
      <c r="C34" s="301" t="s">
        <v>327</v>
      </c>
      <c r="D34" s="305">
        <v>1000200</v>
      </c>
      <c r="E34" s="305">
        <v>1000158.44</v>
      </c>
      <c r="F34" s="305">
        <v>1000000</v>
      </c>
      <c r="G34" s="306" t="s">
        <v>363</v>
      </c>
    </row>
    <row r="35" spans="1:7" s="189" customFormat="1" ht="16.95" customHeight="1" x14ac:dyDescent="0.3">
      <c r="A35" s="304">
        <v>2212</v>
      </c>
      <c r="B35" s="301">
        <v>5171</v>
      </c>
      <c r="C35" s="301" t="s">
        <v>329</v>
      </c>
      <c r="D35" s="305">
        <v>1709000</v>
      </c>
      <c r="E35" s="305">
        <v>1708304.59</v>
      </c>
      <c r="F35" s="305">
        <v>500000</v>
      </c>
      <c r="G35" s="306" t="s">
        <v>364</v>
      </c>
    </row>
    <row r="36" spans="1:7" s="189" customFormat="1" ht="16.95" customHeight="1" thickBot="1" x14ac:dyDescent="0.35">
      <c r="A36" s="336">
        <v>2212</v>
      </c>
      <c r="B36" s="337">
        <v>6121</v>
      </c>
      <c r="C36" s="337" t="s">
        <v>365</v>
      </c>
      <c r="D36" s="338">
        <v>72600</v>
      </c>
      <c r="E36" s="338">
        <v>72600</v>
      </c>
      <c r="F36" s="339">
        <v>2500000</v>
      </c>
      <c r="G36" s="340" t="s">
        <v>366</v>
      </c>
    </row>
    <row r="37" spans="1:7" s="317" customFormat="1" ht="18" customHeight="1" thickBot="1" x14ac:dyDescent="0.35">
      <c r="A37" s="314">
        <v>2212</v>
      </c>
      <c r="B37" s="332" t="s">
        <v>367</v>
      </c>
      <c r="C37" s="332"/>
      <c r="D37" s="315">
        <f>SUM(D30:D36)</f>
        <v>3604225.67</v>
      </c>
      <c r="E37" s="315">
        <f t="shared" ref="E37:F37" si="3">SUM(E30:E36)</f>
        <v>3596218.3600000003</v>
      </c>
      <c r="F37" s="315">
        <f t="shared" si="3"/>
        <v>4524000</v>
      </c>
      <c r="G37" s="333" t="s">
        <v>368</v>
      </c>
    </row>
    <row r="38" spans="1:7" s="190" customFormat="1" ht="16.95" customHeight="1" x14ac:dyDescent="0.3">
      <c r="A38" s="299">
        <v>2219</v>
      </c>
      <c r="B38" s="300">
        <v>5363</v>
      </c>
      <c r="C38" s="300" t="s">
        <v>369</v>
      </c>
      <c r="D38" s="302">
        <v>5000</v>
      </c>
      <c r="E38" s="302">
        <v>5000</v>
      </c>
      <c r="F38" s="302">
        <v>0</v>
      </c>
      <c r="G38" s="335" t="s">
        <v>370</v>
      </c>
    </row>
    <row r="39" spans="1:7" s="189" customFormat="1" ht="16.95" customHeight="1" thickBot="1" x14ac:dyDescent="0.35">
      <c r="A39" s="336">
        <v>2219</v>
      </c>
      <c r="B39" s="337">
        <v>6121</v>
      </c>
      <c r="C39" s="337" t="s">
        <v>365</v>
      </c>
      <c r="D39" s="338">
        <v>4966100</v>
      </c>
      <c r="E39" s="338">
        <v>4966067.37</v>
      </c>
      <c r="F39" s="339">
        <v>300000</v>
      </c>
      <c r="G39" s="340" t="s">
        <v>371</v>
      </c>
    </row>
    <row r="40" spans="1:7" s="317" customFormat="1" ht="18" customHeight="1" thickBot="1" x14ac:dyDescent="0.35">
      <c r="A40" s="314">
        <v>2219</v>
      </c>
      <c r="B40" s="332" t="s">
        <v>372</v>
      </c>
      <c r="C40" s="332"/>
      <c r="D40" s="315">
        <f>SUM(D38:D39)</f>
        <v>4971100</v>
      </c>
      <c r="E40" s="315">
        <f t="shared" ref="E40:F40" si="4">SUM(E38:E39)</f>
        <v>4971067.37</v>
      </c>
      <c r="F40" s="315">
        <f t="shared" si="4"/>
        <v>300000</v>
      </c>
      <c r="G40" s="333" t="s">
        <v>373</v>
      </c>
    </row>
    <row r="41" spans="1:7" s="190" customFormat="1" ht="30" customHeight="1" thickBot="1" x14ac:dyDescent="0.35">
      <c r="A41" s="341">
        <v>2292</v>
      </c>
      <c r="B41" s="342">
        <v>5323</v>
      </c>
      <c r="C41" s="342" t="s">
        <v>195</v>
      </c>
      <c r="D41" s="343">
        <v>378774.7</v>
      </c>
      <c r="E41" s="343">
        <v>378774.7</v>
      </c>
      <c r="F41" s="344">
        <v>388838</v>
      </c>
      <c r="G41" s="345" t="s">
        <v>374</v>
      </c>
    </row>
    <row r="42" spans="1:7" s="317" customFormat="1" ht="18" customHeight="1" thickBot="1" x14ac:dyDescent="0.35">
      <c r="A42" s="314">
        <v>2292</v>
      </c>
      <c r="B42" s="562" t="s">
        <v>375</v>
      </c>
      <c r="C42" s="563"/>
      <c r="D42" s="315">
        <f>SUM(D41)</f>
        <v>378774.7</v>
      </c>
      <c r="E42" s="315">
        <f t="shared" ref="E42:F42" si="5">SUM(E41)</f>
        <v>378774.7</v>
      </c>
      <c r="F42" s="315">
        <f t="shared" si="5"/>
        <v>388838</v>
      </c>
      <c r="G42" s="333" t="s">
        <v>376</v>
      </c>
    </row>
    <row r="43" spans="1:7" s="190" customFormat="1" ht="16.95" customHeight="1" x14ac:dyDescent="0.3">
      <c r="A43" s="299">
        <v>2310</v>
      </c>
      <c r="B43" s="300">
        <v>5011</v>
      </c>
      <c r="C43" s="300" t="s">
        <v>377</v>
      </c>
      <c r="D43" s="302">
        <v>88000</v>
      </c>
      <c r="E43" s="302">
        <v>87600</v>
      </c>
      <c r="F43" s="334">
        <v>88000</v>
      </c>
      <c r="G43" s="303" t="s">
        <v>378</v>
      </c>
    </row>
    <row r="44" spans="1:7" s="189" customFormat="1" ht="16.95" customHeight="1" x14ac:dyDescent="0.3">
      <c r="A44" s="304">
        <v>2310</v>
      </c>
      <c r="B44" s="301">
        <v>5031</v>
      </c>
      <c r="C44" s="301" t="s">
        <v>379</v>
      </c>
      <c r="D44" s="305">
        <v>22000</v>
      </c>
      <c r="E44" s="305">
        <v>21720</v>
      </c>
      <c r="F44" s="308">
        <v>22000</v>
      </c>
      <c r="G44" s="306" t="s">
        <v>380</v>
      </c>
    </row>
    <row r="45" spans="1:7" s="190" customFormat="1" ht="16.95" customHeight="1" x14ac:dyDescent="0.3">
      <c r="A45" s="304">
        <v>2310</v>
      </c>
      <c r="B45" s="301">
        <v>5032</v>
      </c>
      <c r="C45" s="301" t="s">
        <v>381</v>
      </c>
      <c r="D45" s="305">
        <v>8000</v>
      </c>
      <c r="E45" s="305">
        <v>7884</v>
      </c>
      <c r="F45" s="308">
        <v>8000</v>
      </c>
      <c r="G45" s="306" t="s">
        <v>382</v>
      </c>
    </row>
    <row r="46" spans="1:7" s="189" customFormat="1" ht="16.95" customHeight="1" x14ac:dyDescent="0.3">
      <c r="A46" s="304">
        <v>2310</v>
      </c>
      <c r="B46" s="301">
        <v>5137</v>
      </c>
      <c r="C46" s="301" t="s">
        <v>317</v>
      </c>
      <c r="D46" s="305">
        <v>0</v>
      </c>
      <c r="E46" s="305">
        <v>0</v>
      </c>
      <c r="F46" s="305">
        <v>10000</v>
      </c>
      <c r="G46" s="306" t="s">
        <v>383</v>
      </c>
    </row>
    <row r="47" spans="1:7" s="189" customFormat="1" ht="16.95" customHeight="1" x14ac:dyDescent="0.3">
      <c r="A47" s="304">
        <v>2310</v>
      </c>
      <c r="B47" s="301">
        <v>5139</v>
      </c>
      <c r="C47" s="301" t="s">
        <v>321</v>
      </c>
      <c r="D47" s="305">
        <v>118000</v>
      </c>
      <c r="E47" s="305">
        <v>117037.72</v>
      </c>
      <c r="F47" s="305">
        <v>200000</v>
      </c>
      <c r="G47" s="306" t="s">
        <v>384</v>
      </c>
    </row>
    <row r="48" spans="1:7" s="189" customFormat="1" ht="16.95" customHeight="1" x14ac:dyDescent="0.3">
      <c r="A48" s="304">
        <v>2310</v>
      </c>
      <c r="B48" s="301">
        <v>5154</v>
      </c>
      <c r="C48" s="301" t="s">
        <v>385</v>
      </c>
      <c r="D48" s="305">
        <v>51000</v>
      </c>
      <c r="E48" s="305">
        <v>50654.6</v>
      </c>
      <c r="F48" s="305">
        <v>60000</v>
      </c>
      <c r="G48" s="306" t="s">
        <v>386</v>
      </c>
    </row>
    <row r="49" spans="1:7" s="190" customFormat="1" ht="16.95" customHeight="1" x14ac:dyDescent="0.3">
      <c r="A49" s="304">
        <v>2310</v>
      </c>
      <c r="B49" s="301">
        <v>5156</v>
      </c>
      <c r="C49" s="301" t="s">
        <v>323</v>
      </c>
      <c r="D49" s="305">
        <v>700</v>
      </c>
      <c r="E49" s="305">
        <v>654</v>
      </c>
      <c r="F49" s="305">
        <v>1000</v>
      </c>
      <c r="G49" s="306" t="s">
        <v>387</v>
      </c>
    </row>
    <row r="50" spans="1:7" s="189" customFormat="1" ht="16.95" customHeight="1" x14ac:dyDescent="0.3">
      <c r="A50" s="304">
        <v>2310</v>
      </c>
      <c r="B50" s="301">
        <v>5164</v>
      </c>
      <c r="C50" s="301" t="s">
        <v>325</v>
      </c>
      <c r="D50" s="305">
        <v>11000</v>
      </c>
      <c r="E50" s="305">
        <v>10977</v>
      </c>
      <c r="F50" s="305">
        <v>10000</v>
      </c>
      <c r="G50" s="306" t="s">
        <v>388</v>
      </c>
    </row>
    <row r="51" spans="1:7" s="189" customFormat="1" ht="16.95" customHeight="1" x14ac:dyDescent="0.3">
      <c r="A51" s="304">
        <v>2310</v>
      </c>
      <c r="B51" s="301">
        <v>5166</v>
      </c>
      <c r="C51" s="301" t="s">
        <v>389</v>
      </c>
      <c r="D51" s="305">
        <v>10000</v>
      </c>
      <c r="E51" s="305">
        <v>9625</v>
      </c>
      <c r="F51" s="305">
        <v>10000</v>
      </c>
      <c r="G51" s="306" t="s">
        <v>390</v>
      </c>
    </row>
    <row r="52" spans="1:7" s="189" customFormat="1" ht="16.95" customHeight="1" x14ac:dyDescent="0.3">
      <c r="A52" s="304">
        <v>2310</v>
      </c>
      <c r="B52" s="301">
        <v>5167</v>
      </c>
      <c r="C52" s="301" t="s">
        <v>345</v>
      </c>
      <c r="D52" s="305">
        <v>750</v>
      </c>
      <c r="E52" s="305">
        <v>750</v>
      </c>
      <c r="F52" s="305">
        <v>1500</v>
      </c>
      <c r="G52" s="306" t="s">
        <v>391</v>
      </c>
    </row>
    <row r="53" spans="1:7" s="189" customFormat="1" ht="16.95" customHeight="1" x14ac:dyDescent="0.3">
      <c r="A53" s="304">
        <v>2310</v>
      </c>
      <c r="B53" s="301">
        <v>5168</v>
      </c>
      <c r="C53" s="301" t="s">
        <v>392</v>
      </c>
      <c r="D53" s="305">
        <v>10000</v>
      </c>
      <c r="E53" s="305">
        <v>9880.69</v>
      </c>
      <c r="F53" s="305">
        <v>10000</v>
      </c>
      <c r="G53" s="306" t="s">
        <v>393</v>
      </c>
    </row>
    <row r="54" spans="1:7" s="189" customFormat="1" ht="30" customHeight="1" x14ac:dyDescent="0.3">
      <c r="A54" s="304">
        <v>2310</v>
      </c>
      <c r="B54" s="301">
        <v>5169</v>
      </c>
      <c r="C54" s="301" t="s">
        <v>327</v>
      </c>
      <c r="D54" s="305">
        <v>195000</v>
      </c>
      <c r="E54" s="305">
        <v>194728.7</v>
      </c>
      <c r="F54" s="305">
        <v>200000</v>
      </c>
      <c r="G54" s="306" t="s">
        <v>394</v>
      </c>
    </row>
    <row r="55" spans="1:7" s="189" customFormat="1" ht="18" customHeight="1" x14ac:dyDescent="0.3">
      <c r="A55" s="304">
        <v>2310</v>
      </c>
      <c r="B55" s="301">
        <v>5171</v>
      </c>
      <c r="C55" s="301" t="s">
        <v>329</v>
      </c>
      <c r="D55" s="305">
        <v>115000</v>
      </c>
      <c r="E55" s="305">
        <v>114907.3</v>
      </c>
      <c r="F55" s="305">
        <v>150000</v>
      </c>
      <c r="G55" s="306" t="s">
        <v>395</v>
      </c>
    </row>
    <row r="56" spans="1:7" s="190" customFormat="1" ht="30" customHeight="1" x14ac:dyDescent="0.3">
      <c r="A56" s="304">
        <v>2310</v>
      </c>
      <c r="B56" s="301">
        <v>5365</v>
      </c>
      <c r="C56" s="301" t="s">
        <v>396</v>
      </c>
      <c r="D56" s="305">
        <v>218136</v>
      </c>
      <c r="E56" s="305">
        <v>218136</v>
      </c>
      <c r="F56" s="308">
        <v>213308</v>
      </c>
      <c r="G56" s="309" t="s">
        <v>397</v>
      </c>
    </row>
    <row r="57" spans="1:7" s="189" customFormat="1" ht="16.95" customHeight="1" x14ac:dyDescent="0.3">
      <c r="A57" s="304">
        <v>2310</v>
      </c>
      <c r="B57" s="301">
        <v>5901</v>
      </c>
      <c r="C57" s="301" t="s">
        <v>398</v>
      </c>
      <c r="D57" s="305">
        <v>500000</v>
      </c>
      <c r="E57" s="305">
        <v>0</v>
      </c>
      <c r="F57" s="305">
        <v>500000</v>
      </c>
      <c r="G57" s="306" t="s">
        <v>399</v>
      </c>
    </row>
    <row r="58" spans="1:7" s="190" customFormat="1" ht="16.95" customHeight="1" x14ac:dyDescent="0.3">
      <c r="A58" s="304">
        <v>2310</v>
      </c>
      <c r="B58" s="301">
        <v>5909</v>
      </c>
      <c r="C58" s="301" t="s">
        <v>332</v>
      </c>
      <c r="D58" s="305">
        <v>21109</v>
      </c>
      <c r="E58" s="305">
        <v>21109</v>
      </c>
      <c r="F58" s="308">
        <v>5668</v>
      </c>
      <c r="G58" s="306" t="s">
        <v>400</v>
      </c>
    </row>
    <row r="59" spans="1:7" s="189" customFormat="1" ht="16.95" customHeight="1" x14ac:dyDescent="0.3">
      <c r="A59" s="346">
        <v>2310</v>
      </c>
      <c r="B59" s="347">
        <v>6121</v>
      </c>
      <c r="C59" s="347" t="s">
        <v>365</v>
      </c>
      <c r="D59" s="348">
        <v>0</v>
      </c>
      <c r="E59" s="348">
        <v>0</v>
      </c>
      <c r="F59" s="349">
        <v>0</v>
      </c>
      <c r="G59" s="350" t="s">
        <v>401</v>
      </c>
    </row>
    <row r="60" spans="1:7" s="189" customFormat="1" ht="16.95" customHeight="1" thickBot="1" x14ac:dyDescent="0.35">
      <c r="A60" s="351">
        <v>2310</v>
      </c>
      <c r="B60" s="352">
        <v>6122</v>
      </c>
      <c r="C60" s="352" t="s">
        <v>402</v>
      </c>
      <c r="D60" s="353">
        <v>45375</v>
      </c>
      <c r="E60" s="353">
        <v>45375</v>
      </c>
      <c r="F60" s="354">
        <v>600000</v>
      </c>
      <c r="G60" s="340" t="s">
        <v>403</v>
      </c>
    </row>
    <row r="61" spans="1:7" s="317" customFormat="1" ht="18" customHeight="1" thickBot="1" x14ac:dyDescent="0.35">
      <c r="A61" s="314">
        <v>2310</v>
      </c>
      <c r="B61" s="557" t="s">
        <v>11</v>
      </c>
      <c r="C61" s="557"/>
      <c r="D61" s="315">
        <f>SUM(D43:D60)</f>
        <v>1414070</v>
      </c>
      <c r="E61" s="315">
        <f t="shared" ref="E61:F61" si="6">SUM(E43:E60)</f>
        <v>911039.01</v>
      </c>
      <c r="F61" s="315">
        <f t="shared" si="6"/>
        <v>2089476</v>
      </c>
      <c r="G61" s="333" t="s">
        <v>404</v>
      </c>
    </row>
    <row r="62" spans="1:7" s="190" customFormat="1" ht="16.95" customHeight="1" x14ac:dyDescent="0.3">
      <c r="A62" s="299">
        <v>2321</v>
      </c>
      <c r="B62" s="300">
        <v>5011</v>
      </c>
      <c r="C62" s="300" t="s">
        <v>377</v>
      </c>
      <c r="D62" s="302">
        <v>88000</v>
      </c>
      <c r="E62" s="302">
        <v>87600</v>
      </c>
      <c r="F62" s="334">
        <v>88000</v>
      </c>
      <c r="G62" s="303" t="s">
        <v>405</v>
      </c>
    </row>
    <row r="63" spans="1:7" s="189" customFormat="1" ht="16.95" customHeight="1" x14ac:dyDescent="0.3">
      <c r="A63" s="304">
        <v>2321</v>
      </c>
      <c r="B63" s="301">
        <v>5031</v>
      </c>
      <c r="C63" s="301" t="s">
        <v>379</v>
      </c>
      <c r="D63" s="305">
        <v>22000</v>
      </c>
      <c r="E63" s="305">
        <v>21720</v>
      </c>
      <c r="F63" s="308">
        <v>22000</v>
      </c>
      <c r="G63" s="306" t="s">
        <v>406</v>
      </c>
    </row>
    <row r="64" spans="1:7" s="189" customFormat="1" ht="16.95" customHeight="1" x14ac:dyDescent="0.3">
      <c r="A64" s="304">
        <v>2321</v>
      </c>
      <c r="B64" s="301">
        <v>5032</v>
      </c>
      <c r="C64" s="301" t="s">
        <v>381</v>
      </c>
      <c r="D64" s="305">
        <v>8000</v>
      </c>
      <c r="E64" s="305">
        <v>7884</v>
      </c>
      <c r="F64" s="308">
        <v>8000</v>
      </c>
      <c r="G64" s="306" t="s">
        <v>407</v>
      </c>
    </row>
    <row r="65" spans="1:7" s="189" customFormat="1" ht="16.95" customHeight="1" x14ac:dyDescent="0.3">
      <c r="A65" s="304">
        <v>2321</v>
      </c>
      <c r="B65" s="301">
        <v>5132</v>
      </c>
      <c r="C65" s="301" t="s">
        <v>408</v>
      </c>
      <c r="D65" s="305">
        <v>0</v>
      </c>
      <c r="E65" s="305">
        <v>0</v>
      </c>
      <c r="F65" s="305">
        <v>1000</v>
      </c>
      <c r="G65" s="306" t="s">
        <v>409</v>
      </c>
    </row>
    <row r="66" spans="1:7" s="189" customFormat="1" ht="16.95" customHeight="1" x14ac:dyDescent="0.3">
      <c r="A66" s="304">
        <v>2321</v>
      </c>
      <c r="B66" s="301">
        <v>5137</v>
      </c>
      <c r="C66" s="301" t="s">
        <v>317</v>
      </c>
      <c r="D66" s="305">
        <v>0</v>
      </c>
      <c r="E66" s="305">
        <v>0</v>
      </c>
      <c r="F66" s="305">
        <v>10000</v>
      </c>
      <c r="G66" s="306" t="s">
        <v>410</v>
      </c>
    </row>
    <row r="67" spans="1:7" s="190" customFormat="1" ht="16.95" customHeight="1" x14ac:dyDescent="0.3">
      <c r="A67" s="304">
        <v>2321</v>
      </c>
      <c r="B67" s="301">
        <v>5139</v>
      </c>
      <c r="C67" s="301" t="s">
        <v>321</v>
      </c>
      <c r="D67" s="305">
        <v>106000</v>
      </c>
      <c r="E67" s="305">
        <v>105930.22</v>
      </c>
      <c r="F67" s="305">
        <v>100000</v>
      </c>
      <c r="G67" s="306" t="s">
        <v>411</v>
      </c>
    </row>
    <row r="68" spans="1:7" s="189" customFormat="1" ht="16.95" customHeight="1" x14ac:dyDescent="0.3">
      <c r="A68" s="304">
        <v>2321</v>
      </c>
      <c r="B68" s="301">
        <v>5151</v>
      </c>
      <c r="C68" s="301" t="s">
        <v>412</v>
      </c>
      <c r="D68" s="305">
        <v>3800</v>
      </c>
      <c r="E68" s="305">
        <v>3760</v>
      </c>
      <c r="F68" s="305">
        <v>4000</v>
      </c>
      <c r="G68" s="306" t="s">
        <v>413</v>
      </c>
    </row>
    <row r="69" spans="1:7" s="189" customFormat="1" ht="30" customHeight="1" x14ac:dyDescent="0.3">
      <c r="A69" s="304">
        <v>2321</v>
      </c>
      <c r="B69" s="301">
        <v>5154</v>
      </c>
      <c r="C69" s="301" t="s">
        <v>385</v>
      </c>
      <c r="D69" s="305">
        <v>240000</v>
      </c>
      <c r="E69" s="305">
        <v>235706.07</v>
      </c>
      <c r="F69" s="305">
        <v>250000</v>
      </c>
      <c r="G69" s="306" t="s">
        <v>414</v>
      </c>
    </row>
    <row r="70" spans="1:7" s="189" customFormat="1" ht="16.95" customHeight="1" x14ac:dyDescent="0.3">
      <c r="A70" s="304">
        <v>2321</v>
      </c>
      <c r="B70" s="301">
        <v>5156</v>
      </c>
      <c r="C70" s="301" t="s">
        <v>323</v>
      </c>
      <c r="D70" s="305">
        <v>0</v>
      </c>
      <c r="E70" s="305">
        <v>0</v>
      </c>
      <c r="F70" s="308">
        <v>1000</v>
      </c>
      <c r="G70" s="306" t="s">
        <v>415</v>
      </c>
    </row>
    <row r="71" spans="1:7" s="190" customFormat="1" ht="16.95" customHeight="1" x14ac:dyDescent="0.3">
      <c r="A71" s="304">
        <v>2321</v>
      </c>
      <c r="B71" s="301">
        <v>5162</v>
      </c>
      <c r="C71" s="301" t="s">
        <v>343</v>
      </c>
      <c r="D71" s="305">
        <v>200</v>
      </c>
      <c r="E71" s="305">
        <v>200</v>
      </c>
      <c r="F71" s="305">
        <v>200</v>
      </c>
      <c r="G71" s="306" t="s">
        <v>416</v>
      </c>
    </row>
    <row r="72" spans="1:7" s="189" customFormat="1" ht="16.95" customHeight="1" x14ac:dyDescent="0.3">
      <c r="A72" s="304">
        <v>2321</v>
      </c>
      <c r="B72" s="301">
        <v>5164</v>
      </c>
      <c r="C72" s="301" t="s">
        <v>325</v>
      </c>
      <c r="D72" s="305">
        <v>0</v>
      </c>
      <c r="E72" s="305">
        <v>0</v>
      </c>
      <c r="F72" s="305">
        <v>10000</v>
      </c>
      <c r="G72" s="306" t="s">
        <v>417</v>
      </c>
    </row>
    <row r="73" spans="1:7" s="190" customFormat="1" ht="16.95" customHeight="1" x14ac:dyDescent="0.3">
      <c r="A73" s="304">
        <v>2321</v>
      </c>
      <c r="B73" s="301">
        <v>5166</v>
      </c>
      <c r="C73" s="301" t="s">
        <v>389</v>
      </c>
      <c r="D73" s="305">
        <v>0</v>
      </c>
      <c r="E73" s="305">
        <v>0</v>
      </c>
      <c r="F73" s="305">
        <v>1500</v>
      </c>
      <c r="G73" s="306" t="s">
        <v>418</v>
      </c>
    </row>
    <row r="74" spans="1:7" s="189" customFormat="1" ht="16.95" customHeight="1" x14ac:dyDescent="0.3">
      <c r="A74" s="304">
        <v>2321</v>
      </c>
      <c r="B74" s="301">
        <v>5167</v>
      </c>
      <c r="C74" s="301" t="s">
        <v>345</v>
      </c>
      <c r="D74" s="305">
        <v>750</v>
      </c>
      <c r="E74" s="305">
        <v>750</v>
      </c>
      <c r="F74" s="305">
        <v>1500</v>
      </c>
      <c r="G74" s="306" t="s">
        <v>419</v>
      </c>
    </row>
    <row r="75" spans="1:7" s="190" customFormat="1" ht="16.95" customHeight="1" x14ac:dyDescent="0.3">
      <c r="A75" s="304">
        <v>2321</v>
      </c>
      <c r="B75" s="301">
        <v>5168</v>
      </c>
      <c r="C75" s="301" t="s">
        <v>392</v>
      </c>
      <c r="D75" s="305">
        <v>2400</v>
      </c>
      <c r="E75" s="305">
        <v>2306.86</v>
      </c>
      <c r="F75" s="305">
        <v>3000</v>
      </c>
      <c r="G75" s="306" t="s">
        <v>420</v>
      </c>
    </row>
    <row r="76" spans="1:7" s="189" customFormat="1" ht="16.95" customHeight="1" x14ac:dyDescent="0.3">
      <c r="A76" s="304">
        <v>2321</v>
      </c>
      <c r="B76" s="301">
        <v>5169</v>
      </c>
      <c r="C76" s="301" t="s">
        <v>327</v>
      </c>
      <c r="D76" s="305">
        <v>337000</v>
      </c>
      <c r="E76" s="305">
        <v>336490.52</v>
      </c>
      <c r="F76" s="305">
        <v>300000</v>
      </c>
      <c r="G76" s="306" t="s">
        <v>421</v>
      </c>
    </row>
    <row r="77" spans="1:7" s="189" customFormat="1" ht="16.95" customHeight="1" x14ac:dyDescent="0.3">
      <c r="A77" s="304">
        <v>2321</v>
      </c>
      <c r="B77" s="301">
        <v>5171</v>
      </c>
      <c r="C77" s="301" t="s">
        <v>329</v>
      </c>
      <c r="D77" s="305">
        <v>171000</v>
      </c>
      <c r="E77" s="305">
        <v>170225</v>
      </c>
      <c r="F77" s="305">
        <v>200000</v>
      </c>
      <c r="G77" s="306" t="s">
        <v>422</v>
      </c>
    </row>
    <row r="78" spans="1:7" s="189" customFormat="1" ht="16.95" customHeight="1" x14ac:dyDescent="0.3">
      <c r="A78" s="310">
        <v>2321</v>
      </c>
      <c r="B78" s="311">
        <v>5901</v>
      </c>
      <c r="C78" s="311" t="s">
        <v>398</v>
      </c>
      <c r="D78" s="312">
        <v>500000</v>
      </c>
      <c r="E78" s="312">
        <v>0</v>
      </c>
      <c r="F78" s="312">
        <v>500000</v>
      </c>
      <c r="G78" s="313" t="s">
        <v>423</v>
      </c>
    </row>
    <row r="79" spans="1:7" s="189" customFormat="1" ht="16.95" customHeight="1" x14ac:dyDescent="0.3">
      <c r="A79" s="355">
        <v>2321</v>
      </c>
      <c r="B79" s="356">
        <v>6121</v>
      </c>
      <c r="C79" s="356" t="s">
        <v>365</v>
      </c>
      <c r="D79" s="357">
        <v>131375</v>
      </c>
      <c r="E79" s="357">
        <v>131375</v>
      </c>
      <c r="F79" s="358">
        <v>0</v>
      </c>
      <c r="G79" s="350" t="s">
        <v>424</v>
      </c>
    </row>
    <row r="80" spans="1:7" s="189" customFormat="1" ht="16.95" customHeight="1" thickBot="1" x14ac:dyDescent="0.35">
      <c r="A80" s="359">
        <v>2321</v>
      </c>
      <c r="B80" s="360">
        <v>6122</v>
      </c>
      <c r="C80" s="360" t="s">
        <v>402</v>
      </c>
      <c r="D80" s="361">
        <v>158700</v>
      </c>
      <c r="E80" s="361">
        <v>158657.62</v>
      </c>
      <c r="F80" s="362">
        <v>1200000</v>
      </c>
      <c r="G80" s="363" t="s">
        <v>425</v>
      </c>
    </row>
    <row r="81" spans="1:10" s="317" customFormat="1" ht="18" customHeight="1" thickBot="1" x14ac:dyDescent="0.35">
      <c r="A81" s="314">
        <v>2321</v>
      </c>
      <c r="B81" s="332" t="s">
        <v>190</v>
      </c>
      <c r="C81" s="332"/>
      <c r="D81" s="315">
        <f>SUM(D62:D80)</f>
        <v>1769225</v>
      </c>
      <c r="E81" s="315">
        <f t="shared" ref="E81:F81" si="7">SUM(E62:E80)</f>
        <v>1262605.29</v>
      </c>
      <c r="F81" s="315">
        <f t="shared" si="7"/>
        <v>2700200</v>
      </c>
      <c r="G81" s="333" t="s">
        <v>426</v>
      </c>
    </row>
    <row r="82" spans="1:10" s="189" customFormat="1" ht="16.95" customHeight="1" x14ac:dyDescent="0.3">
      <c r="A82" s="299">
        <v>2569</v>
      </c>
      <c r="B82" s="364">
        <v>5909</v>
      </c>
      <c r="C82" s="300" t="s">
        <v>332</v>
      </c>
      <c r="D82" s="302">
        <v>97545.63</v>
      </c>
      <c r="E82" s="302">
        <v>0</v>
      </c>
      <c r="F82" s="302">
        <v>529630</v>
      </c>
      <c r="G82" s="365" t="s">
        <v>427</v>
      </c>
    </row>
    <row r="83" spans="1:10" s="190" customFormat="1" ht="16.95" customHeight="1" thickBot="1" x14ac:dyDescent="0.35">
      <c r="A83" s="351">
        <v>2569</v>
      </c>
      <c r="B83" s="352">
        <v>6909</v>
      </c>
      <c r="C83" s="352" t="s">
        <v>428</v>
      </c>
      <c r="D83" s="353">
        <v>0</v>
      </c>
      <c r="E83" s="353">
        <v>0</v>
      </c>
      <c r="F83" s="354">
        <v>1400000</v>
      </c>
      <c r="G83" s="366" t="s">
        <v>429</v>
      </c>
    </row>
    <row r="84" spans="1:10" s="190" customFormat="1" ht="18" customHeight="1" thickBot="1" x14ac:dyDescent="0.35">
      <c r="A84" s="314">
        <v>2569</v>
      </c>
      <c r="B84" s="332" t="s">
        <v>430</v>
      </c>
      <c r="C84" s="332"/>
      <c r="D84" s="315">
        <f>SUM(D82:D83)</f>
        <v>97545.63</v>
      </c>
      <c r="E84" s="315">
        <f t="shared" ref="E84:F84" si="8">SUM(E82:E83)</f>
        <v>0</v>
      </c>
      <c r="F84" s="315">
        <f t="shared" si="8"/>
        <v>1929630</v>
      </c>
      <c r="G84" s="316" t="s">
        <v>431</v>
      </c>
    </row>
    <row r="85" spans="1:10" s="317" customFormat="1" ht="18" customHeight="1" thickBot="1" x14ac:dyDescent="0.35">
      <c r="A85" s="367" t="s">
        <v>177</v>
      </c>
      <c r="B85" s="558" t="s">
        <v>178</v>
      </c>
      <c r="C85" s="558"/>
      <c r="D85" s="368">
        <f>SUM(D84,D81,D61,D42,D40,D37,D29)</f>
        <v>12300000</v>
      </c>
      <c r="E85" s="368">
        <f t="shared" ref="E85:F85" si="9">SUM(E84,E81,E61,E42,E40,E37,E29)</f>
        <v>11184587.98</v>
      </c>
      <c r="F85" s="368">
        <f t="shared" si="9"/>
        <v>12000000</v>
      </c>
      <c r="G85" s="369" t="s">
        <v>432</v>
      </c>
    </row>
    <row r="86" spans="1:10" s="317" customFormat="1" ht="18" customHeight="1" x14ac:dyDescent="0.3">
      <c r="A86" s="321" t="s">
        <v>336</v>
      </c>
      <c r="B86" s="560" t="s">
        <v>337</v>
      </c>
      <c r="C86" s="560"/>
      <c r="D86" s="322">
        <f>SUM(D85-D87)</f>
        <v>6925850</v>
      </c>
      <c r="E86" s="322">
        <f t="shared" ref="E86:F86" si="10">SUM(E85-E87)</f>
        <v>5810512.9900000002</v>
      </c>
      <c r="F86" s="323">
        <f t="shared" si="10"/>
        <v>6000000</v>
      </c>
      <c r="G86" s="324"/>
    </row>
    <row r="87" spans="1:10" s="317" customFormat="1" ht="18" customHeight="1" x14ac:dyDescent="0.3">
      <c r="A87" s="325"/>
      <c r="B87" s="559" t="s">
        <v>338</v>
      </c>
      <c r="C87" s="559"/>
      <c r="D87" s="326">
        <f>SUM(D36+D39+D59+D60+D79+D80+D83)</f>
        <v>5374150</v>
      </c>
      <c r="E87" s="326">
        <f t="shared" ref="E87:F87" si="11">SUM(E36+E39+E59+E60+E79+E80+E83)</f>
        <v>5374074.9900000002</v>
      </c>
      <c r="F87" s="327">
        <f t="shared" si="11"/>
        <v>6000000</v>
      </c>
      <c r="G87" s="328"/>
    </row>
    <row r="88" spans="1:10" s="317" customFormat="1" ht="18" customHeight="1" thickBot="1" x14ac:dyDescent="0.35">
      <c r="A88" s="325"/>
      <c r="B88" s="329"/>
      <c r="C88" s="329"/>
      <c r="D88" s="326"/>
      <c r="E88" s="326"/>
      <c r="F88" s="327"/>
      <c r="G88" s="328"/>
    </row>
    <row r="89" spans="1:10" ht="23.4" customHeight="1" thickBot="1" x14ac:dyDescent="0.35">
      <c r="A89" s="103" t="s">
        <v>1</v>
      </c>
      <c r="B89" s="104" t="s">
        <v>2</v>
      </c>
      <c r="C89" s="105" t="s">
        <v>3</v>
      </c>
      <c r="D89" s="106" t="s">
        <v>217</v>
      </c>
      <c r="E89" s="106" t="s">
        <v>218</v>
      </c>
      <c r="F89" s="297" t="s">
        <v>219</v>
      </c>
      <c r="G89" s="298" t="s">
        <v>316</v>
      </c>
      <c r="H89" s="189"/>
      <c r="I89" s="189"/>
      <c r="J89" s="189"/>
    </row>
    <row r="90" spans="1:10" s="189" customFormat="1" ht="16.95" customHeight="1" x14ac:dyDescent="0.3">
      <c r="A90" s="304">
        <v>3111</v>
      </c>
      <c r="B90" s="301">
        <v>5139</v>
      </c>
      <c r="C90" s="301" t="s">
        <v>321</v>
      </c>
      <c r="D90" s="305">
        <v>0</v>
      </c>
      <c r="E90" s="305">
        <v>0</v>
      </c>
      <c r="F90" s="305">
        <v>5000</v>
      </c>
      <c r="G90" s="306" t="s">
        <v>433</v>
      </c>
    </row>
    <row r="91" spans="1:10" s="190" customFormat="1" ht="16.95" customHeight="1" x14ac:dyDescent="0.3">
      <c r="A91" s="304">
        <v>3111</v>
      </c>
      <c r="B91" s="301">
        <v>5169</v>
      </c>
      <c r="C91" s="301" t="s">
        <v>327</v>
      </c>
      <c r="D91" s="305">
        <v>0</v>
      </c>
      <c r="E91" s="305">
        <v>0</v>
      </c>
      <c r="F91" s="305">
        <v>5000</v>
      </c>
      <c r="G91" s="306" t="s">
        <v>434</v>
      </c>
    </row>
    <row r="92" spans="1:10" s="189" customFormat="1" ht="16.95" customHeight="1" thickBot="1" x14ac:dyDescent="0.35">
      <c r="A92" s="310">
        <v>3111</v>
      </c>
      <c r="B92" s="311">
        <v>5171</v>
      </c>
      <c r="C92" s="311" t="s">
        <v>329</v>
      </c>
      <c r="D92" s="312">
        <v>34000</v>
      </c>
      <c r="E92" s="312">
        <v>33777.15</v>
      </c>
      <c r="F92" s="312">
        <v>10000</v>
      </c>
      <c r="G92" s="313" t="s">
        <v>435</v>
      </c>
    </row>
    <row r="93" spans="1:10" s="317" customFormat="1" ht="18" customHeight="1" thickBot="1" x14ac:dyDescent="0.35">
      <c r="A93" s="314">
        <v>3111</v>
      </c>
      <c r="B93" s="332" t="s">
        <v>436</v>
      </c>
      <c r="C93" s="332"/>
      <c r="D93" s="315">
        <f>SUM(D90:D92)</f>
        <v>34000</v>
      </c>
      <c r="E93" s="315">
        <f t="shared" ref="E93:F93" si="12">SUM(E90:E92)</f>
        <v>33777.15</v>
      </c>
      <c r="F93" s="315">
        <f t="shared" si="12"/>
        <v>20000</v>
      </c>
      <c r="G93" s="333" t="s">
        <v>437</v>
      </c>
    </row>
    <row r="94" spans="1:10" s="190" customFormat="1" ht="16.95" customHeight="1" x14ac:dyDescent="0.3">
      <c r="A94" s="299">
        <v>3113</v>
      </c>
      <c r="B94" s="300">
        <v>5139</v>
      </c>
      <c r="C94" s="300" t="s">
        <v>321</v>
      </c>
      <c r="D94" s="302">
        <v>0</v>
      </c>
      <c r="E94" s="302">
        <v>0</v>
      </c>
      <c r="F94" s="302">
        <v>450000</v>
      </c>
      <c r="G94" s="303" t="s">
        <v>438</v>
      </c>
    </row>
    <row r="95" spans="1:10" s="189" customFormat="1" ht="16.95" customHeight="1" x14ac:dyDescent="0.3">
      <c r="A95" s="304">
        <v>3113</v>
      </c>
      <c r="B95" s="301">
        <v>5169</v>
      </c>
      <c r="C95" s="301" t="s">
        <v>327</v>
      </c>
      <c r="D95" s="305">
        <v>248000</v>
      </c>
      <c r="E95" s="305">
        <v>247050.98</v>
      </c>
      <c r="F95" s="305">
        <v>450000</v>
      </c>
      <c r="G95" s="306" t="s">
        <v>439</v>
      </c>
    </row>
    <row r="96" spans="1:10" s="189" customFormat="1" ht="16.95" customHeight="1" x14ac:dyDescent="0.3">
      <c r="A96" s="304">
        <v>3113</v>
      </c>
      <c r="B96" s="301">
        <v>5171</v>
      </c>
      <c r="C96" s="301" t="s">
        <v>329</v>
      </c>
      <c r="D96" s="305">
        <v>18100</v>
      </c>
      <c r="E96" s="305">
        <v>18004</v>
      </c>
      <c r="F96" s="305">
        <v>6000000</v>
      </c>
      <c r="G96" s="306" t="s">
        <v>440</v>
      </c>
    </row>
    <row r="97" spans="1:7" s="190" customFormat="1" ht="16.95" customHeight="1" thickBot="1" x14ac:dyDescent="0.35">
      <c r="A97" s="336">
        <v>3113</v>
      </c>
      <c r="B97" s="337">
        <v>6122</v>
      </c>
      <c r="C97" s="337" t="s">
        <v>402</v>
      </c>
      <c r="D97" s="338">
        <v>58685</v>
      </c>
      <c r="E97" s="338">
        <v>58685</v>
      </c>
      <c r="F97" s="370">
        <v>1500000</v>
      </c>
      <c r="G97" s="340" t="s">
        <v>441</v>
      </c>
    </row>
    <row r="98" spans="1:7" s="317" customFormat="1" ht="18" customHeight="1" thickBot="1" x14ac:dyDescent="0.35">
      <c r="A98" s="314">
        <v>3113</v>
      </c>
      <c r="B98" s="332" t="s">
        <v>442</v>
      </c>
      <c r="C98" s="332"/>
      <c r="D98" s="315">
        <f>SUM(D94:D97)</f>
        <v>324785</v>
      </c>
      <c r="E98" s="315">
        <f t="shared" ref="E98:F98" si="13">SUM(E94:E97)</f>
        <v>323739.98</v>
      </c>
      <c r="F98" s="315">
        <f t="shared" si="13"/>
        <v>8400000</v>
      </c>
      <c r="G98" s="333" t="s">
        <v>443</v>
      </c>
    </row>
    <row r="99" spans="1:7" s="189" customFormat="1" ht="16.95" customHeight="1" x14ac:dyDescent="0.3">
      <c r="A99" s="299">
        <v>3119</v>
      </c>
      <c r="B99" s="300">
        <v>5331</v>
      </c>
      <c r="C99" s="300" t="s">
        <v>444</v>
      </c>
      <c r="D99" s="302">
        <v>5000000</v>
      </c>
      <c r="E99" s="302">
        <v>5000000</v>
      </c>
      <c r="F99" s="334">
        <v>4300000</v>
      </c>
      <c r="G99" s="371" t="s">
        <v>445</v>
      </c>
    </row>
    <row r="100" spans="1:7" s="190" customFormat="1" ht="30" customHeight="1" thickBot="1" x14ac:dyDescent="0.35">
      <c r="A100" s="310">
        <v>3119</v>
      </c>
      <c r="B100" s="311">
        <v>5336</v>
      </c>
      <c r="C100" s="311" t="s">
        <v>446</v>
      </c>
      <c r="D100" s="312">
        <v>1703628.12</v>
      </c>
      <c r="E100" s="312">
        <v>1703628.12</v>
      </c>
      <c r="F100" s="330">
        <v>42250</v>
      </c>
      <c r="G100" s="372" t="s">
        <v>447</v>
      </c>
    </row>
    <row r="101" spans="1:7" s="317" customFormat="1" ht="18" customHeight="1" thickBot="1" x14ac:dyDescent="0.35">
      <c r="A101" s="314">
        <v>3119</v>
      </c>
      <c r="B101" s="332" t="s">
        <v>448</v>
      </c>
      <c r="C101" s="332"/>
      <c r="D101" s="315">
        <f>SUM(D99:D100)</f>
        <v>6703628.1200000001</v>
      </c>
      <c r="E101" s="315">
        <f t="shared" ref="E101:F101" si="14">SUM(E99:E100)</f>
        <v>6703628.1200000001</v>
      </c>
      <c r="F101" s="315">
        <f t="shared" si="14"/>
        <v>4342250</v>
      </c>
      <c r="G101" s="333" t="s">
        <v>449</v>
      </c>
    </row>
    <row r="102" spans="1:7" s="190" customFormat="1" ht="16.95" customHeight="1" x14ac:dyDescent="0.3">
      <c r="A102" s="299">
        <v>3149</v>
      </c>
      <c r="B102" s="300">
        <v>5221</v>
      </c>
      <c r="C102" s="300" t="s">
        <v>39</v>
      </c>
      <c r="D102" s="302">
        <v>5000</v>
      </c>
      <c r="E102" s="302">
        <v>5000</v>
      </c>
      <c r="F102" s="302">
        <v>0</v>
      </c>
      <c r="G102" s="335" t="s">
        <v>450</v>
      </c>
    </row>
    <row r="103" spans="1:7" s="189" customFormat="1" ht="16.95" customHeight="1" thickBot="1" x14ac:dyDescent="0.35">
      <c r="A103" s="336">
        <v>3149</v>
      </c>
      <c r="B103" s="337">
        <v>6359</v>
      </c>
      <c r="C103" s="337" t="s">
        <v>451</v>
      </c>
      <c r="D103" s="338">
        <v>81172</v>
      </c>
      <c r="E103" s="338">
        <v>81172</v>
      </c>
      <c r="F103" s="339">
        <v>0</v>
      </c>
      <c r="G103" s="373" t="s">
        <v>452</v>
      </c>
    </row>
    <row r="104" spans="1:7" s="190" customFormat="1" ht="18" customHeight="1" thickBot="1" x14ac:dyDescent="0.35">
      <c r="A104" s="314">
        <v>3149</v>
      </c>
      <c r="B104" s="332" t="s">
        <v>453</v>
      </c>
      <c r="C104" s="332"/>
      <c r="D104" s="315">
        <f>SUM(D102:D103)</f>
        <v>86172</v>
      </c>
      <c r="E104" s="315">
        <f t="shared" ref="E104:F104" si="15">SUM(E102:E103)</f>
        <v>86172</v>
      </c>
      <c r="F104" s="315">
        <f t="shared" si="15"/>
        <v>0</v>
      </c>
      <c r="G104" s="374" t="s">
        <v>454</v>
      </c>
    </row>
    <row r="105" spans="1:7" s="189" customFormat="1" ht="16.95" customHeight="1" x14ac:dyDescent="0.3">
      <c r="A105" s="299">
        <v>3314</v>
      </c>
      <c r="B105" s="300">
        <v>5011</v>
      </c>
      <c r="C105" s="300" t="s">
        <v>377</v>
      </c>
      <c r="D105" s="302">
        <v>475000</v>
      </c>
      <c r="E105" s="302">
        <v>474704</v>
      </c>
      <c r="F105" s="334">
        <v>475000</v>
      </c>
      <c r="G105" s="303" t="s">
        <v>455</v>
      </c>
    </row>
    <row r="106" spans="1:7" s="189" customFormat="1" ht="16.95" customHeight="1" x14ac:dyDescent="0.3">
      <c r="A106" s="304">
        <v>3314</v>
      </c>
      <c r="B106" s="301">
        <v>5031</v>
      </c>
      <c r="C106" s="301" t="s">
        <v>379</v>
      </c>
      <c r="D106" s="305">
        <v>118000</v>
      </c>
      <c r="E106" s="305">
        <v>117723</v>
      </c>
      <c r="F106" s="308">
        <v>118000</v>
      </c>
      <c r="G106" s="306" t="s">
        <v>456</v>
      </c>
    </row>
    <row r="107" spans="1:7" s="190" customFormat="1" ht="16.95" customHeight="1" x14ac:dyDescent="0.3">
      <c r="A107" s="304">
        <v>3314</v>
      </c>
      <c r="B107" s="301">
        <v>5032</v>
      </c>
      <c r="C107" s="301" t="s">
        <v>381</v>
      </c>
      <c r="D107" s="305">
        <v>43000</v>
      </c>
      <c r="E107" s="305">
        <v>42721</v>
      </c>
      <c r="F107" s="308">
        <v>43000</v>
      </c>
      <c r="G107" s="306" t="s">
        <v>457</v>
      </c>
    </row>
    <row r="108" spans="1:7" s="189" customFormat="1" ht="16.95" customHeight="1" x14ac:dyDescent="0.3">
      <c r="A108" s="304">
        <v>3314</v>
      </c>
      <c r="B108" s="301">
        <v>5133</v>
      </c>
      <c r="C108" s="301" t="s">
        <v>458</v>
      </c>
      <c r="D108" s="305">
        <v>0</v>
      </c>
      <c r="E108" s="305">
        <v>0</v>
      </c>
      <c r="F108" s="305">
        <v>500</v>
      </c>
      <c r="G108" s="306" t="s">
        <v>459</v>
      </c>
    </row>
    <row r="109" spans="1:7" s="190" customFormat="1" ht="30" customHeight="1" x14ac:dyDescent="0.3">
      <c r="A109" s="304">
        <v>3314</v>
      </c>
      <c r="B109" s="301">
        <v>5136</v>
      </c>
      <c r="C109" s="301" t="s">
        <v>460</v>
      </c>
      <c r="D109" s="305">
        <v>55000</v>
      </c>
      <c r="E109" s="305">
        <v>54574</v>
      </c>
      <c r="F109" s="305">
        <v>55000</v>
      </c>
      <c r="G109" s="309" t="s">
        <v>461</v>
      </c>
    </row>
    <row r="110" spans="1:7" s="189" customFormat="1" ht="16.95" customHeight="1" x14ac:dyDescent="0.3">
      <c r="A110" s="304">
        <v>3314</v>
      </c>
      <c r="B110" s="301">
        <v>5139</v>
      </c>
      <c r="C110" s="301" t="s">
        <v>321</v>
      </c>
      <c r="D110" s="305">
        <v>4800</v>
      </c>
      <c r="E110" s="305">
        <v>4715</v>
      </c>
      <c r="F110" s="305">
        <v>5000</v>
      </c>
      <c r="G110" s="306" t="s">
        <v>462</v>
      </c>
    </row>
    <row r="111" spans="1:7" s="190" customFormat="1" ht="16.95" customHeight="1" x14ac:dyDescent="0.3">
      <c r="A111" s="304">
        <v>3314</v>
      </c>
      <c r="B111" s="301">
        <v>5151</v>
      </c>
      <c r="C111" s="301" t="s">
        <v>412</v>
      </c>
      <c r="D111" s="305">
        <v>1000</v>
      </c>
      <c r="E111" s="305">
        <v>900.02</v>
      </c>
      <c r="F111" s="305">
        <v>1000</v>
      </c>
      <c r="G111" s="306" t="s">
        <v>463</v>
      </c>
    </row>
    <row r="112" spans="1:7" s="189" customFormat="1" ht="16.95" customHeight="1" x14ac:dyDescent="0.3">
      <c r="A112" s="304">
        <v>3314</v>
      </c>
      <c r="B112" s="301">
        <v>5153</v>
      </c>
      <c r="C112" s="301" t="s">
        <v>464</v>
      </c>
      <c r="D112" s="305">
        <v>30300</v>
      </c>
      <c r="E112" s="305">
        <v>30277.8</v>
      </c>
      <c r="F112" s="305">
        <v>32000</v>
      </c>
      <c r="G112" s="306" t="s">
        <v>465</v>
      </c>
    </row>
    <row r="113" spans="1:10" s="190" customFormat="1" ht="16.95" customHeight="1" x14ac:dyDescent="0.3">
      <c r="A113" s="304">
        <v>3314</v>
      </c>
      <c r="B113" s="301">
        <v>5154</v>
      </c>
      <c r="C113" s="301" t="s">
        <v>385</v>
      </c>
      <c r="D113" s="305">
        <v>24400</v>
      </c>
      <c r="E113" s="305">
        <v>24399.53</v>
      </c>
      <c r="F113" s="305">
        <v>25000</v>
      </c>
      <c r="G113" s="306" t="s">
        <v>466</v>
      </c>
    </row>
    <row r="114" spans="1:10" s="189" customFormat="1" ht="16.95" customHeight="1" x14ac:dyDescent="0.3">
      <c r="A114" s="304">
        <v>3314</v>
      </c>
      <c r="B114" s="301">
        <v>5161</v>
      </c>
      <c r="C114" s="301" t="s">
        <v>341</v>
      </c>
      <c r="D114" s="305">
        <v>900</v>
      </c>
      <c r="E114" s="305">
        <v>894</v>
      </c>
      <c r="F114" s="305">
        <v>1000</v>
      </c>
      <c r="G114" s="306" t="s">
        <v>467</v>
      </c>
    </row>
    <row r="115" spans="1:10" s="190" customFormat="1" ht="16.95" customHeight="1" x14ac:dyDescent="0.3">
      <c r="A115" s="304">
        <v>3314</v>
      </c>
      <c r="B115" s="301">
        <v>5162</v>
      </c>
      <c r="C115" s="301" t="s">
        <v>343</v>
      </c>
      <c r="D115" s="305">
        <v>5530</v>
      </c>
      <c r="E115" s="305">
        <v>5522.21</v>
      </c>
      <c r="F115" s="305">
        <v>6000</v>
      </c>
      <c r="G115" s="306" t="s">
        <v>468</v>
      </c>
    </row>
    <row r="116" spans="1:10" s="95" customFormat="1" ht="16.95" customHeight="1" x14ac:dyDescent="0.25">
      <c r="A116" s="304">
        <v>3314</v>
      </c>
      <c r="B116" s="301">
        <v>5167</v>
      </c>
      <c r="C116" s="301" t="s">
        <v>345</v>
      </c>
      <c r="D116" s="305">
        <v>400</v>
      </c>
      <c r="E116" s="305">
        <v>363</v>
      </c>
      <c r="F116" s="305">
        <v>1000</v>
      </c>
      <c r="G116" s="306" t="s">
        <v>469</v>
      </c>
      <c r="H116" s="102"/>
      <c r="I116" s="102"/>
      <c r="J116" s="102"/>
    </row>
    <row r="117" spans="1:10" s="190" customFormat="1" ht="16.95" customHeight="1" x14ac:dyDescent="0.3">
      <c r="A117" s="304">
        <v>3314</v>
      </c>
      <c r="B117" s="301">
        <v>5168</v>
      </c>
      <c r="C117" s="301" t="s">
        <v>392</v>
      </c>
      <c r="D117" s="305">
        <v>9500</v>
      </c>
      <c r="E117" s="305">
        <v>9461</v>
      </c>
      <c r="F117" s="305">
        <v>10000</v>
      </c>
      <c r="G117" s="306" t="s">
        <v>470</v>
      </c>
    </row>
    <row r="118" spans="1:10" s="95" customFormat="1" ht="16.95" customHeight="1" x14ac:dyDescent="0.25">
      <c r="A118" s="304">
        <v>3314</v>
      </c>
      <c r="B118" s="301">
        <v>5169</v>
      </c>
      <c r="C118" s="301" t="s">
        <v>327</v>
      </c>
      <c r="D118" s="305">
        <v>1000</v>
      </c>
      <c r="E118" s="305">
        <v>943.12</v>
      </c>
      <c r="F118" s="305">
        <v>1000</v>
      </c>
      <c r="G118" s="306" t="s">
        <v>471</v>
      </c>
      <c r="H118" s="102"/>
      <c r="I118" s="102"/>
      <c r="J118" s="102"/>
    </row>
    <row r="119" spans="1:10" s="108" customFormat="1" ht="16.95" customHeight="1" x14ac:dyDescent="0.25">
      <c r="A119" s="375">
        <v>3314</v>
      </c>
      <c r="B119" s="376">
        <v>5171</v>
      </c>
      <c r="C119" s="376" t="s">
        <v>329</v>
      </c>
      <c r="D119" s="377">
        <v>6500</v>
      </c>
      <c r="E119" s="377">
        <v>6404.39</v>
      </c>
      <c r="F119" s="377">
        <v>5000</v>
      </c>
      <c r="G119" s="306" t="s">
        <v>472</v>
      </c>
      <c r="H119" s="378"/>
      <c r="I119" s="378"/>
      <c r="J119" s="378"/>
    </row>
    <row r="120" spans="1:10" s="95" customFormat="1" ht="16.95" customHeight="1" x14ac:dyDescent="0.25">
      <c r="A120" s="304">
        <v>3314</v>
      </c>
      <c r="B120" s="301">
        <v>5172</v>
      </c>
      <c r="C120" s="301" t="s">
        <v>473</v>
      </c>
      <c r="D120" s="305">
        <v>76386</v>
      </c>
      <c r="E120" s="305">
        <v>76386</v>
      </c>
      <c r="F120" s="305">
        <v>0</v>
      </c>
      <c r="G120" s="307" t="s">
        <v>474</v>
      </c>
      <c r="H120" s="102"/>
      <c r="I120" s="102"/>
      <c r="J120" s="102"/>
    </row>
    <row r="121" spans="1:10" s="108" customFormat="1" ht="16.95" customHeight="1" x14ac:dyDescent="0.25">
      <c r="A121" s="375">
        <v>3314</v>
      </c>
      <c r="B121" s="376">
        <v>5173</v>
      </c>
      <c r="C121" s="376" t="s">
        <v>349</v>
      </c>
      <c r="D121" s="377">
        <v>710</v>
      </c>
      <c r="E121" s="377">
        <v>707</v>
      </c>
      <c r="F121" s="377">
        <v>700</v>
      </c>
      <c r="G121" s="306" t="s">
        <v>475</v>
      </c>
      <c r="H121" s="378"/>
      <c r="I121" s="378"/>
      <c r="J121" s="378"/>
    </row>
    <row r="122" spans="1:10" s="108" customFormat="1" ht="16.95" customHeight="1" x14ac:dyDescent="0.25">
      <c r="A122" s="375">
        <v>3314</v>
      </c>
      <c r="B122" s="376">
        <v>5175</v>
      </c>
      <c r="C122" s="376" t="s">
        <v>351</v>
      </c>
      <c r="D122" s="377">
        <v>500</v>
      </c>
      <c r="E122" s="377">
        <v>465</v>
      </c>
      <c r="F122" s="377">
        <v>500</v>
      </c>
      <c r="G122" s="306" t="s">
        <v>476</v>
      </c>
      <c r="H122" s="378"/>
      <c r="I122" s="378"/>
      <c r="J122" s="378"/>
    </row>
    <row r="123" spans="1:10" s="108" customFormat="1" ht="16.95" customHeight="1" x14ac:dyDescent="0.25">
      <c r="A123" s="375">
        <v>3314</v>
      </c>
      <c r="B123" s="376">
        <v>5194</v>
      </c>
      <c r="C123" s="376" t="s">
        <v>353</v>
      </c>
      <c r="D123" s="377">
        <v>0</v>
      </c>
      <c r="E123" s="377">
        <v>0</v>
      </c>
      <c r="F123" s="377">
        <v>500</v>
      </c>
      <c r="G123" s="306" t="s">
        <v>477</v>
      </c>
      <c r="H123" s="378"/>
      <c r="I123" s="378"/>
      <c r="J123" s="378"/>
    </row>
    <row r="124" spans="1:10" s="108" customFormat="1" ht="16.95" customHeight="1" x14ac:dyDescent="0.25">
      <c r="A124" s="375">
        <v>3314</v>
      </c>
      <c r="B124" s="376">
        <v>5229</v>
      </c>
      <c r="C124" s="376" t="s">
        <v>355</v>
      </c>
      <c r="D124" s="377">
        <v>550</v>
      </c>
      <c r="E124" s="377">
        <v>550</v>
      </c>
      <c r="F124" s="377">
        <v>550</v>
      </c>
      <c r="G124" s="306" t="s">
        <v>478</v>
      </c>
      <c r="H124" s="378"/>
      <c r="I124" s="378"/>
      <c r="J124" s="378"/>
    </row>
    <row r="125" spans="1:10" s="108" customFormat="1" ht="16.95" customHeight="1" x14ac:dyDescent="0.25">
      <c r="A125" s="375">
        <v>3314</v>
      </c>
      <c r="B125" s="376">
        <v>5424</v>
      </c>
      <c r="C125" s="376" t="s">
        <v>479</v>
      </c>
      <c r="D125" s="377">
        <v>0</v>
      </c>
      <c r="E125" s="377">
        <v>0</v>
      </c>
      <c r="F125" s="379">
        <v>0</v>
      </c>
      <c r="G125" s="307" t="s">
        <v>480</v>
      </c>
      <c r="H125" s="378"/>
      <c r="I125" s="378"/>
      <c r="J125" s="378"/>
    </row>
    <row r="126" spans="1:10" s="108" customFormat="1" ht="16.95" customHeight="1" thickBot="1" x14ac:dyDescent="0.3">
      <c r="A126" s="380">
        <v>3314</v>
      </c>
      <c r="B126" s="381">
        <v>5499</v>
      </c>
      <c r="C126" s="381" t="s">
        <v>481</v>
      </c>
      <c r="D126" s="382">
        <v>10900</v>
      </c>
      <c r="E126" s="382">
        <v>10900</v>
      </c>
      <c r="F126" s="382">
        <v>11000</v>
      </c>
      <c r="G126" s="313" t="s">
        <v>482</v>
      </c>
      <c r="H126" s="378"/>
      <c r="I126" s="378"/>
      <c r="J126" s="378"/>
    </row>
    <row r="127" spans="1:10" s="388" customFormat="1" ht="18" customHeight="1" thickBot="1" x14ac:dyDescent="0.3">
      <c r="A127" s="383">
        <v>3314</v>
      </c>
      <c r="B127" s="384" t="s">
        <v>12</v>
      </c>
      <c r="C127" s="384"/>
      <c r="D127" s="385">
        <f>SUM(D105:D126)</f>
        <v>864376</v>
      </c>
      <c r="E127" s="385">
        <f t="shared" ref="E127:F127" si="16">SUM(E105:E126)</f>
        <v>862610.07000000007</v>
      </c>
      <c r="F127" s="385">
        <f t="shared" si="16"/>
        <v>791750</v>
      </c>
      <c r="G127" s="386" t="s">
        <v>483</v>
      </c>
      <c r="H127" s="387"/>
      <c r="I127" s="387"/>
      <c r="J127" s="387"/>
    </row>
    <row r="128" spans="1:10" s="108" customFormat="1" ht="18" customHeight="1" x14ac:dyDescent="0.25">
      <c r="A128" s="389">
        <v>3319</v>
      </c>
      <c r="B128" s="390">
        <v>5021</v>
      </c>
      <c r="C128" s="390" t="s">
        <v>484</v>
      </c>
      <c r="D128" s="391">
        <v>40000</v>
      </c>
      <c r="E128" s="391">
        <v>27584</v>
      </c>
      <c r="F128" s="392">
        <v>40000</v>
      </c>
      <c r="G128" s="303" t="s">
        <v>485</v>
      </c>
      <c r="H128" s="378"/>
      <c r="I128" s="378"/>
      <c r="J128" s="378"/>
    </row>
    <row r="129" spans="1:10" s="95" customFormat="1" ht="30" customHeight="1" x14ac:dyDescent="0.25">
      <c r="A129" s="304">
        <v>3319</v>
      </c>
      <c r="B129" s="301">
        <v>5041</v>
      </c>
      <c r="C129" s="301" t="s">
        <v>486</v>
      </c>
      <c r="D129" s="305">
        <v>220000</v>
      </c>
      <c r="E129" s="305">
        <v>219733.24</v>
      </c>
      <c r="F129" s="305">
        <v>230000</v>
      </c>
      <c r="G129" s="306" t="s">
        <v>487</v>
      </c>
      <c r="H129" s="102"/>
      <c r="I129" s="102"/>
      <c r="J129" s="102"/>
    </row>
    <row r="130" spans="1:10" ht="16.95" customHeight="1" x14ac:dyDescent="0.3">
      <c r="A130" s="304">
        <v>3319</v>
      </c>
      <c r="B130" s="301">
        <v>5133</v>
      </c>
      <c r="C130" s="301" t="s">
        <v>458</v>
      </c>
      <c r="D130" s="305">
        <v>0</v>
      </c>
      <c r="E130" s="305">
        <v>0</v>
      </c>
      <c r="F130" s="305">
        <v>0</v>
      </c>
      <c r="G130" s="307" t="s">
        <v>488</v>
      </c>
      <c r="H130" s="189"/>
      <c r="I130" s="189"/>
      <c r="J130" s="189"/>
    </row>
    <row r="131" spans="1:10" ht="16.95" customHeight="1" x14ac:dyDescent="0.3">
      <c r="A131" s="304">
        <v>3319</v>
      </c>
      <c r="B131" s="301">
        <v>5137</v>
      </c>
      <c r="C131" s="301" t="s">
        <v>317</v>
      </c>
      <c r="D131" s="305">
        <v>0</v>
      </c>
      <c r="E131" s="305">
        <v>0</v>
      </c>
      <c r="F131" s="305">
        <v>10000</v>
      </c>
      <c r="G131" s="306" t="s">
        <v>489</v>
      </c>
      <c r="H131" s="189"/>
      <c r="I131" s="189"/>
      <c r="J131" s="189"/>
    </row>
    <row r="132" spans="1:10" ht="30" customHeight="1" x14ac:dyDescent="0.3">
      <c r="A132" s="304">
        <v>3319</v>
      </c>
      <c r="B132" s="301">
        <v>5139</v>
      </c>
      <c r="C132" s="301" t="s">
        <v>321</v>
      </c>
      <c r="D132" s="305">
        <v>37000</v>
      </c>
      <c r="E132" s="305">
        <v>36758.699999999997</v>
      </c>
      <c r="F132" s="305">
        <v>100000</v>
      </c>
      <c r="G132" s="306" t="s">
        <v>490</v>
      </c>
      <c r="H132" s="189"/>
      <c r="I132" s="189"/>
      <c r="J132" s="189"/>
    </row>
    <row r="133" spans="1:10" ht="16.95" customHeight="1" x14ac:dyDescent="0.3">
      <c r="A133" s="304">
        <v>3319</v>
      </c>
      <c r="B133" s="301">
        <v>5151</v>
      </c>
      <c r="C133" s="301" t="s">
        <v>412</v>
      </c>
      <c r="D133" s="305">
        <v>3300</v>
      </c>
      <c r="E133" s="305">
        <v>3272.8</v>
      </c>
      <c r="F133" s="305">
        <v>3500</v>
      </c>
      <c r="G133" s="306" t="s">
        <v>491</v>
      </c>
      <c r="H133" s="189"/>
      <c r="I133" s="189"/>
      <c r="J133" s="189"/>
    </row>
    <row r="134" spans="1:10" ht="16.95" customHeight="1" x14ac:dyDescent="0.3">
      <c r="A134" s="304">
        <v>3319</v>
      </c>
      <c r="B134" s="301">
        <v>5154</v>
      </c>
      <c r="C134" s="301" t="s">
        <v>385</v>
      </c>
      <c r="D134" s="305">
        <v>55000</v>
      </c>
      <c r="E134" s="305">
        <v>54737.99</v>
      </c>
      <c r="F134" s="305">
        <v>60000</v>
      </c>
      <c r="G134" s="306" t="s">
        <v>492</v>
      </c>
      <c r="H134" s="189"/>
      <c r="I134" s="189"/>
      <c r="J134" s="189"/>
    </row>
    <row r="135" spans="1:10" ht="16.95" customHeight="1" x14ac:dyDescent="0.3">
      <c r="A135" s="304">
        <v>3319</v>
      </c>
      <c r="B135" s="301">
        <v>5155</v>
      </c>
      <c r="C135" s="301" t="s">
        <v>493</v>
      </c>
      <c r="D135" s="305">
        <v>149542</v>
      </c>
      <c r="E135" s="305">
        <v>149542</v>
      </c>
      <c r="F135" s="305">
        <v>150000</v>
      </c>
      <c r="G135" s="306" t="s">
        <v>494</v>
      </c>
      <c r="H135" s="189"/>
      <c r="I135" s="189"/>
      <c r="J135" s="189"/>
    </row>
    <row r="136" spans="1:10" ht="16.95" customHeight="1" x14ac:dyDescent="0.3">
      <c r="A136" s="304">
        <v>3319</v>
      </c>
      <c r="B136" s="301">
        <v>5156</v>
      </c>
      <c r="C136" s="301" t="s">
        <v>323</v>
      </c>
      <c r="D136" s="305">
        <v>0</v>
      </c>
      <c r="E136" s="305">
        <v>0</v>
      </c>
      <c r="F136" s="305">
        <v>0</v>
      </c>
      <c r="G136" s="307" t="s">
        <v>495</v>
      </c>
      <c r="H136" s="189"/>
      <c r="I136" s="189"/>
      <c r="J136" s="189"/>
    </row>
    <row r="137" spans="1:10" ht="16.95" customHeight="1" x14ac:dyDescent="0.3">
      <c r="A137" s="304">
        <v>3319</v>
      </c>
      <c r="B137" s="301">
        <v>5161</v>
      </c>
      <c r="C137" s="301" t="s">
        <v>341</v>
      </c>
      <c r="D137" s="305">
        <v>0</v>
      </c>
      <c r="E137" s="305">
        <v>0</v>
      </c>
      <c r="F137" s="305">
        <v>0</v>
      </c>
      <c r="G137" s="307" t="s">
        <v>496</v>
      </c>
      <c r="H137" s="189"/>
      <c r="I137" s="189"/>
      <c r="J137" s="189"/>
    </row>
    <row r="138" spans="1:10" ht="16.95" customHeight="1" x14ac:dyDescent="0.3">
      <c r="A138" s="304">
        <v>3319</v>
      </c>
      <c r="B138" s="301">
        <v>5164</v>
      </c>
      <c r="C138" s="301" t="s">
        <v>325</v>
      </c>
      <c r="D138" s="305">
        <v>48000</v>
      </c>
      <c r="E138" s="305">
        <v>47190</v>
      </c>
      <c r="F138" s="305">
        <v>50000</v>
      </c>
      <c r="G138" s="306" t="s">
        <v>497</v>
      </c>
      <c r="H138" s="189"/>
      <c r="I138" s="189"/>
      <c r="J138" s="189"/>
    </row>
    <row r="139" spans="1:10" ht="30" customHeight="1" x14ac:dyDescent="0.3">
      <c r="A139" s="304">
        <v>3319</v>
      </c>
      <c r="B139" s="301">
        <v>5169</v>
      </c>
      <c r="C139" s="301" t="s">
        <v>327</v>
      </c>
      <c r="D139" s="305">
        <v>364000</v>
      </c>
      <c r="E139" s="305">
        <v>363278.63</v>
      </c>
      <c r="F139" s="305">
        <v>350000</v>
      </c>
      <c r="G139" s="306" t="s">
        <v>498</v>
      </c>
      <c r="H139" s="189"/>
      <c r="I139" s="189"/>
      <c r="J139" s="189"/>
    </row>
    <row r="140" spans="1:10" ht="16.95" customHeight="1" x14ac:dyDescent="0.3">
      <c r="A140" s="304">
        <v>3319</v>
      </c>
      <c r="B140" s="301">
        <v>5171</v>
      </c>
      <c r="C140" s="301" t="s">
        <v>329</v>
      </c>
      <c r="D140" s="305">
        <v>90500</v>
      </c>
      <c r="E140" s="305">
        <v>90453</v>
      </c>
      <c r="F140" s="305">
        <v>200000</v>
      </c>
      <c r="G140" s="306" t="s">
        <v>499</v>
      </c>
      <c r="H140" s="189"/>
      <c r="I140" s="189"/>
      <c r="J140" s="189"/>
    </row>
    <row r="141" spans="1:10" ht="16.95" customHeight="1" x14ac:dyDescent="0.3">
      <c r="A141" s="304">
        <v>3319</v>
      </c>
      <c r="B141" s="301">
        <v>5175</v>
      </c>
      <c r="C141" s="301" t="s">
        <v>351</v>
      </c>
      <c r="D141" s="305">
        <v>38000</v>
      </c>
      <c r="E141" s="305">
        <v>37778</v>
      </c>
      <c r="F141" s="305">
        <v>40000</v>
      </c>
      <c r="G141" s="306" t="s">
        <v>500</v>
      </c>
      <c r="H141" s="189"/>
      <c r="I141" s="189"/>
      <c r="J141" s="189"/>
    </row>
    <row r="142" spans="1:10" ht="16.95" customHeight="1" x14ac:dyDescent="0.3">
      <c r="A142" s="304">
        <v>3319</v>
      </c>
      <c r="B142" s="301">
        <v>5194</v>
      </c>
      <c r="C142" s="301" t="s">
        <v>353</v>
      </c>
      <c r="D142" s="305">
        <v>27300</v>
      </c>
      <c r="E142" s="305">
        <v>27212</v>
      </c>
      <c r="F142" s="305">
        <v>30000</v>
      </c>
      <c r="G142" s="306" t="s">
        <v>501</v>
      </c>
      <c r="H142" s="189"/>
      <c r="I142" s="189"/>
      <c r="J142" s="189"/>
    </row>
    <row r="143" spans="1:10" ht="16.95" customHeight="1" x14ac:dyDescent="0.3">
      <c r="A143" s="304">
        <v>3319</v>
      </c>
      <c r="B143" s="301">
        <v>5909</v>
      </c>
      <c r="C143" s="301" t="s">
        <v>332</v>
      </c>
      <c r="D143" s="305">
        <v>1500</v>
      </c>
      <c r="E143" s="305">
        <v>1500</v>
      </c>
      <c r="F143" s="305">
        <v>0</v>
      </c>
      <c r="G143" s="307" t="s">
        <v>502</v>
      </c>
      <c r="H143" s="189"/>
      <c r="I143" s="189"/>
      <c r="J143" s="189"/>
    </row>
    <row r="144" spans="1:10" s="189" customFormat="1" ht="16.95" customHeight="1" thickBot="1" x14ac:dyDescent="0.35">
      <c r="A144" s="336">
        <v>3319</v>
      </c>
      <c r="B144" s="337">
        <v>6122</v>
      </c>
      <c r="C144" s="337" t="s">
        <v>402</v>
      </c>
      <c r="D144" s="338">
        <v>45375</v>
      </c>
      <c r="E144" s="338">
        <v>45375</v>
      </c>
      <c r="F144" s="370">
        <v>1500000</v>
      </c>
      <c r="G144" s="340" t="s">
        <v>503</v>
      </c>
    </row>
    <row r="145" spans="1:10" s="5" customFormat="1" ht="30" customHeight="1" thickBot="1" x14ac:dyDescent="0.35">
      <c r="A145" s="314">
        <v>3319</v>
      </c>
      <c r="B145" s="332" t="s">
        <v>14</v>
      </c>
      <c r="C145" s="332"/>
      <c r="D145" s="315">
        <f>SUM(D128:D144)</f>
        <v>1119517</v>
      </c>
      <c r="E145" s="315">
        <f t="shared" ref="E145:F145" si="17">SUM(E128:E144)</f>
        <v>1104415.3599999999</v>
      </c>
      <c r="F145" s="315">
        <f t="shared" si="17"/>
        <v>2763500</v>
      </c>
      <c r="G145" s="333" t="s">
        <v>504</v>
      </c>
      <c r="H145" s="317"/>
      <c r="I145" s="317"/>
      <c r="J145" s="317"/>
    </row>
    <row r="146" spans="1:10" ht="16.95" customHeight="1" x14ac:dyDescent="0.3">
      <c r="A146" s="299">
        <v>3326</v>
      </c>
      <c r="B146" s="300">
        <v>5139</v>
      </c>
      <c r="C146" s="300" t="s">
        <v>321</v>
      </c>
      <c r="D146" s="302">
        <v>0</v>
      </c>
      <c r="E146" s="302">
        <v>0</v>
      </c>
      <c r="F146" s="302">
        <v>1000</v>
      </c>
      <c r="G146" s="303" t="s">
        <v>505</v>
      </c>
      <c r="H146" s="189"/>
      <c r="I146" s="189"/>
      <c r="J146" s="189"/>
    </row>
    <row r="147" spans="1:10" ht="16.95" customHeight="1" x14ac:dyDescent="0.3">
      <c r="A147" s="304">
        <v>3326</v>
      </c>
      <c r="B147" s="301">
        <v>5169</v>
      </c>
      <c r="C147" s="301" t="s">
        <v>327</v>
      </c>
      <c r="D147" s="305">
        <v>33000</v>
      </c>
      <c r="E147" s="305">
        <v>33000</v>
      </c>
      <c r="F147" s="305">
        <v>35000</v>
      </c>
      <c r="G147" s="306" t="s">
        <v>506</v>
      </c>
      <c r="H147" s="189"/>
      <c r="I147" s="189"/>
      <c r="J147" s="189"/>
    </row>
    <row r="148" spans="1:10" ht="16.95" customHeight="1" thickBot="1" x14ac:dyDescent="0.35">
      <c r="A148" s="310">
        <v>3326</v>
      </c>
      <c r="B148" s="311">
        <v>5171</v>
      </c>
      <c r="C148" s="311" t="s">
        <v>329</v>
      </c>
      <c r="D148" s="312">
        <v>70000</v>
      </c>
      <c r="E148" s="312">
        <v>69620</v>
      </c>
      <c r="F148" s="312">
        <v>54000</v>
      </c>
      <c r="G148" s="313" t="s">
        <v>507</v>
      </c>
      <c r="H148" s="189"/>
      <c r="I148" s="189"/>
      <c r="J148" s="189"/>
    </row>
    <row r="149" spans="1:10" s="5" customFormat="1" ht="18" customHeight="1" thickBot="1" x14ac:dyDescent="0.35">
      <c r="A149" s="393">
        <v>3326</v>
      </c>
      <c r="B149" s="394" t="s">
        <v>508</v>
      </c>
      <c r="C149" s="394"/>
      <c r="D149" s="395">
        <f>SUM(D146:D148)</f>
        <v>103000</v>
      </c>
      <c r="E149" s="395">
        <f t="shared" ref="E149:F149" si="18">SUM(E146:E148)</f>
        <v>102620</v>
      </c>
      <c r="F149" s="395">
        <f t="shared" si="18"/>
        <v>90000</v>
      </c>
      <c r="G149" s="386" t="s">
        <v>509</v>
      </c>
      <c r="H149" s="317"/>
      <c r="I149" s="317"/>
      <c r="J149" s="317"/>
    </row>
    <row r="150" spans="1:10" ht="16.95" customHeight="1" thickBot="1" x14ac:dyDescent="0.35">
      <c r="A150" s="341">
        <v>3329</v>
      </c>
      <c r="B150" s="342">
        <v>5223</v>
      </c>
      <c r="C150" s="342" t="s">
        <v>510</v>
      </c>
      <c r="D150" s="343">
        <v>100000</v>
      </c>
      <c r="E150" s="343">
        <v>100000</v>
      </c>
      <c r="F150" s="343">
        <v>0</v>
      </c>
      <c r="G150" s="396" t="s">
        <v>511</v>
      </c>
      <c r="H150" s="189"/>
      <c r="I150" s="189"/>
      <c r="J150" s="189"/>
    </row>
    <row r="151" spans="1:10" s="5" customFormat="1" ht="18" customHeight="1" thickBot="1" x14ac:dyDescent="0.35">
      <c r="A151" s="393">
        <v>3329</v>
      </c>
      <c r="B151" s="564" t="s">
        <v>512</v>
      </c>
      <c r="C151" s="564"/>
      <c r="D151" s="395">
        <f>SUM(D150)</f>
        <v>100000</v>
      </c>
      <c r="E151" s="395">
        <f t="shared" ref="E151:F151" si="19">SUM(E150)</f>
        <v>100000</v>
      </c>
      <c r="F151" s="395">
        <f t="shared" si="19"/>
        <v>0</v>
      </c>
      <c r="G151" s="386" t="s">
        <v>513</v>
      </c>
      <c r="H151" s="317"/>
      <c r="I151" s="317"/>
      <c r="J151" s="317"/>
    </row>
    <row r="152" spans="1:10" s="398" customFormat="1" ht="16.95" customHeight="1" x14ac:dyDescent="0.3">
      <c r="A152" s="299">
        <v>3341</v>
      </c>
      <c r="B152" s="300">
        <v>5169</v>
      </c>
      <c r="C152" s="300" t="s">
        <v>327</v>
      </c>
      <c r="D152" s="302">
        <v>0</v>
      </c>
      <c r="E152" s="302">
        <v>0</v>
      </c>
      <c r="F152" s="302">
        <v>6480</v>
      </c>
      <c r="G152" s="303" t="s">
        <v>514</v>
      </c>
      <c r="H152" s="397"/>
      <c r="I152" s="397"/>
      <c r="J152" s="397"/>
    </row>
    <row r="153" spans="1:10" s="398" customFormat="1" ht="16.95" customHeight="1" thickBot="1" x14ac:dyDescent="0.35">
      <c r="A153" s="336">
        <v>3341</v>
      </c>
      <c r="B153" s="337">
        <v>6121</v>
      </c>
      <c r="C153" s="337" t="s">
        <v>365</v>
      </c>
      <c r="D153" s="338">
        <v>0</v>
      </c>
      <c r="E153" s="338">
        <v>0</v>
      </c>
      <c r="F153" s="339">
        <v>800000</v>
      </c>
      <c r="G153" s="340" t="s">
        <v>515</v>
      </c>
      <c r="H153" s="397"/>
      <c r="I153" s="397"/>
      <c r="J153" s="397"/>
    </row>
    <row r="154" spans="1:10" s="5" customFormat="1" ht="18" customHeight="1" thickBot="1" x14ac:dyDescent="0.35">
      <c r="A154" s="393">
        <v>3341</v>
      </c>
      <c r="B154" s="564" t="s">
        <v>516</v>
      </c>
      <c r="C154" s="564"/>
      <c r="D154" s="395">
        <f>SUM(D152:D153)</f>
        <v>0</v>
      </c>
      <c r="E154" s="395">
        <f t="shared" ref="E154:F154" si="20">SUM(E152:E153)</f>
        <v>0</v>
      </c>
      <c r="F154" s="395">
        <f t="shared" si="20"/>
        <v>806480</v>
      </c>
      <c r="G154" s="386" t="s">
        <v>517</v>
      </c>
      <c r="H154" s="317"/>
      <c r="I154" s="317"/>
      <c r="J154" s="317"/>
    </row>
    <row r="155" spans="1:10" ht="16.95" customHeight="1" x14ac:dyDescent="0.3">
      <c r="A155" s="299">
        <v>3399</v>
      </c>
      <c r="B155" s="300">
        <v>5021</v>
      </c>
      <c r="C155" s="300" t="s">
        <v>484</v>
      </c>
      <c r="D155" s="302">
        <v>15000</v>
      </c>
      <c r="E155" s="302">
        <v>8700</v>
      </c>
      <c r="F155" s="334">
        <v>15000</v>
      </c>
      <c r="G155" s="303" t="s">
        <v>518</v>
      </c>
      <c r="H155" s="189"/>
      <c r="I155" s="189"/>
      <c r="J155" s="189"/>
    </row>
    <row r="156" spans="1:10" ht="16.95" customHeight="1" x14ac:dyDescent="0.3">
      <c r="A156" s="304">
        <v>3399</v>
      </c>
      <c r="B156" s="301">
        <v>5041</v>
      </c>
      <c r="C156" s="301" t="s">
        <v>486</v>
      </c>
      <c r="D156" s="305">
        <v>41000</v>
      </c>
      <c r="E156" s="305">
        <v>40026.019999999997</v>
      </c>
      <c r="F156" s="305">
        <v>0</v>
      </c>
      <c r="G156" s="307" t="s">
        <v>519</v>
      </c>
      <c r="H156" s="189"/>
      <c r="I156" s="189"/>
      <c r="J156" s="189"/>
    </row>
    <row r="157" spans="1:10" ht="16.95" customHeight="1" x14ac:dyDescent="0.3">
      <c r="A157" s="304">
        <v>3399</v>
      </c>
      <c r="B157" s="301">
        <v>5139</v>
      </c>
      <c r="C157" s="301" t="s">
        <v>321</v>
      </c>
      <c r="D157" s="305">
        <v>30000</v>
      </c>
      <c r="E157" s="305">
        <v>29585.68</v>
      </c>
      <c r="F157" s="305">
        <v>16000</v>
      </c>
      <c r="G157" s="306" t="s">
        <v>520</v>
      </c>
      <c r="H157" s="189"/>
      <c r="I157" s="189"/>
      <c r="J157" s="189"/>
    </row>
    <row r="158" spans="1:10" ht="16.95" customHeight="1" x14ac:dyDescent="0.3">
      <c r="A158" s="304">
        <v>3399</v>
      </c>
      <c r="B158" s="301">
        <v>5169</v>
      </c>
      <c r="C158" s="301" t="s">
        <v>327</v>
      </c>
      <c r="D158" s="305">
        <v>48500</v>
      </c>
      <c r="E158" s="305">
        <v>48346</v>
      </c>
      <c r="F158" s="305">
        <v>14000</v>
      </c>
      <c r="G158" s="306" t="s">
        <v>521</v>
      </c>
      <c r="H158" s="189"/>
      <c r="I158" s="189"/>
      <c r="J158" s="189"/>
    </row>
    <row r="159" spans="1:10" ht="16.95" customHeight="1" x14ac:dyDescent="0.3">
      <c r="A159" s="304">
        <v>3399</v>
      </c>
      <c r="B159" s="301">
        <v>5175</v>
      </c>
      <c r="C159" s="301" t="s">
        <v>351</v>
      </c>
      <c r="D159" s="305">
        <v>30500</v>
      </c>
      <c r="E159" s="305">
        <v>30331.1</v>
      </c>
      <c r="F159" s="305">
        <v>0</v>
      </c>
      <c r="G159" s="307" t="s">
        <v>522</v>
      </c>
      <c r="H159" s="189"/>
      <c r="I159" s="189"/>
      <c r="J159" s="189"/>
    </row>
    <row r="160" spans="1:10" ht="16.95" customHeight="1" thickBot="1" x14ac:dyDescent="0.35">
      <c r="A160" s="310">
        <v>3399</v>
      </c>
      <c r="B160" s="311">
        <v>5194</v>
      </c>
      <c r="C160" s="311" t="s">
        <v>353</v>
      </c>
      <c r="D160" s="312">
        <v>79000</v>
      </c>
      <c r="E160" s="312">
        <v>78333.929999999993</v>
      </c>
      <c r="F160" s="312">
        <v>35000</v>
      </c>
      <c r="G160" s="313" t="s">
        <v>523</v>
      </c>
      <c r="H160" s="189"/>
      <c r="I160" s="189"/>
      <c r="J160" s="189"/>
    </row>
    <row r="161" spans="1:10" s="5" customFormat="1" ht="18" customHeight="1" thickBot="1" x14ac:dyDescent="0.35">
      <c r="A161" s="393">
        <v>3399</v>
      </c>
      <c r="B161" s="394" t="s">
        <v>37</v>
      </c>
      <c r="C161" s="394"/>
      <c r="D161" s="395">
        <f>SUM(D155:D160)</f>
        <v>244000</v>
      </c>
      <c r="E161" s="395">
        <f t="shared" ref="E161:F161" si="21">SUM(E155:E160)</f>
        <v>235322.72999999998</v>
      </c>
      <c r="F161" s="395">
        <f t="shared" si="21"/>
        <v>80000</v>
      </c>
      <c r="G161" s="386" t="s">
        <v>524</v>
      </c>
      <c r="H161" s="317"/>
      <c r="I161" s="317"/>
      <c r="J161" s="317"/>
    </row>
    <row r="162" spans="1:10" ht="16.95" customHeight="1" x14ac:dyDescent="0.3">
      <c r="A162" s="299">
        <v>3419</v>
      </c>
      <c r="B162" s="300">
        <v>5021</v>
      </c>
      <c r="C162" s="300" t="s">
        <v>484</v>
      </c>
      <c r="D162" s="302">
        <v>112000</v>
      </c>
      <c r="E162" s="302">
        <v>111400</v>
      </c>
      <c r="F162" s="334">
        <v>112000</v>
      </c>
      <c r="G162" s="303" t="s">
        <v>525</v>
      </c>
      <c r="H162" s="189"/>
      <c r="I162" s="189"/>
      <c r="J162" s="189"/>
    </row>
    <row r="163" spans="1:10" ht="16.95" customHeight="1" x14ac:dyDescent="0.3">
      <c r="A163" s="304">
        <v>3419</v>
      </c>
      <c r="B163" s="301">
        <v>5137</v>
      </c>
      <c r="C163" s="301" t="s">
        <v>317</v>
      </c>
      <c r="D163" s="305">
        <v>860139.6</v>
      </c>
      <c r="E163" s="305">
        <v>860139.6</v>
      </c>
      <c r="F163" s="305">
        <v>10000</v>
      </c>
      <c r="G163" s="306" t="s">
        <v>526</v>
      </c>
      <c r="H163" s="189"/>
      <c r="I163" s="189"/>
      <c r="J163" s="189"/>
    </row>
    <row r="164" spans="1:10" ht="16.95" customHeight="1" x14ac:dyDescent="0.3">
      <c r="A164" s="304">
        <v>3419</v>
      </c>
      <c r="B164" s="301">
        <v>5139</v>
      </c>
      <c r="C164" s="301" t="s">
        <v>321</v>
      </c>
      <c r="D164" s="305">
        <v>115000</v>
      </c>
      <c r="E164" s="305">
        <v>114098.31</v>
      </c>
      <c r="F164" s="305">
        <v>120000</v>
      </c>
      <c r="G164" s="306" t="s">
        <v>527</v>
      </c>
      <c r="H164" s="189"/>
      <c r="I164" s="189"/>
      <c r="J164" s="189"/>
    </row>
    <row r="165" spans="1:10" ht="16.95" customHeight="1" x14ac:dyDescent="0.3">
      <c r="A165" s="304">
        <v>3419</v>
      </c>
      <c r="B165" s="301">
        <v>5151</v>
      </c>
      <c r="C165" s="301" t="s">
        <v>412</v>
      </c>
      <c r="D165" s="305">
        <v>2900</v>
      </c>
      <c r="E165" s="305">
        <v>2863.7</v>
      </c>
      <c r="F165" s="305">
        <v>3000</v>
      </c>
      <c r="G165" s="306" t="s">
        <v>528</v>
      </c>
      <c r="H165" s="189"/>
      <c r="I165" s="189"/>
      <c r="J165" s="189"/>
    </row>
    <row r="166" spans="1:10" ht="16.95" customHeight="1" x14ac:dyDescent="0.3">
      <c r="A166" s="304">
        <v>3419</v>
      </c>
      <c r="B166" s="301">
        <v>5153</v>
      </c>
      <c r="C166" s="301" t="s">
        <v>464</v>
      </c>
      <c r="D166" s="305">
        <v>20000</v>
      </c>
      <c r="E166" s="305">
        <v>19761.86</v>
      </c>
      <c r="F166" s="305">
        <v>20000</v>
      </c>
      <c r="G166" s="306" t="s">
        <v>529</v>
      </c>
      <c r="H166" s="189"/>
      <c r="I166" s="189"/>
      <c r="J166" s="189"/>
    </row>
    <row r="167" spans="1:10" ht="16.95" customHeight="1" x14ac:dyDescent="0.3">
      <c r="A167" s="304">
        <v>3419</v>
      </c>
      <c r="B167" s="301">
        <v>5154</v>
      </c>
      <c r="C167" s="301" t="s">
        <v>385</v>
      </c>
      <c r="D167" s="305">
        <v>12500</v>
      </c>
      <c r="E167" s="305">
        <v>12433.46</v>
      </c>
      <c r="F167" s="305">
        <v>15000</v>
      </c>
      <c r="G167" s="306" t="s">
        <v>530</v>
      </c>
      <c r="H167" s="189"/>
      <c r="I167" s="189"/>
      <c r="J167" s="189"/>
    </row>
    <row r="168" spans="1:10" ht="16.95" customHeight="1" x14ac:dyDescent="0.3">
      <c r="A168" s="304">
        <v>3419</v>
      </c>
      <c r="B168" s="301">
        <v>5155</v>
      </c>
      <c r="C168" s="301" t="s">
        <v>493</v>
      </c>
      <c r="D168" s="305">
        <v>92000</v>
      </c>
      <c r="E168" s="305">
        <v>91686.5</v>
      </c>
      <c r="F168" s="305">
        <v>100000</v>
      </c>
      <c r="G168" s="306" t="s">
        <v>531</v>
      </c>
      <c r="H168" s="189"/>
      <c r="I168" s="189"/>
      <c r="J168" s="189"/>
    </row>
    <row r="169" spans="1:10" ht="16.95" customHeight="1" x14ac:dyDescent="0.3">
      <c r="A169" s="304">
        <v>3419</v>
      </c>
      <c r="B169" s="301">
        <v>5162</v>
      </c>
      <c r="C169" s="301" t="s">
        <v>343</v>
      </c>
      <c r="D169" s="305">
        <v>1150</v>
      </c>
      <c r="E169" s="305">
        <v>1144.45</v>
      </c>
      <c r="F169" s="305">
        <v>2000</v>
      </c>
      <c r="G169" s="306" t="s">
        <v>532</v>
      </c>
      <c r="H169" s="189"/>
      <c r="I169" s="189"/>
      <c r="J169" s="189"/>
    </row>
    <row r="170" spans="1:10" ht="30" customHeight="1" x14ac:dyDescent="0.3">
      <c r="A170" s="304">
        <v>3419</v>
      </c>
      <c r="B170" s="301">
        <v>5169</v>
      </c>
      <c r="C170" s="301" t="s">
        <v>327</v>
      </c>
      <c r="D170" s="305">
        <v>139000</v>
      </c>
      <c r="E170" s="305">
        <v>138705.20000000001</v>
      </c>
      <c r="F170" s="305">
        <v>150000</v>
      </c>
      <c r="G170" s="306" t="s">
        <v>533</v>
      </c>
      <c r="H170" s="189"/>
      <c r="I170" s="189"/>
      <c r="J170" s="189"/>
    </row>
    <row r="171" spans="1:10" ht="16.95" customHeight="1" x14ac:dyDescent="0.3">
      <c r="A171" s="304">
        <v>3419</v>
      </c>
      <c r="B171" s="301">
        <v>5171</v>
      </c>
      <c r="C171" s="301" t="s">
        <v>329</v>
      </c>
      <c r="D171" s="305">
        <v>54000</v>
      </c>
      <c r="E171" s="305">
        <v>53589.07</v>
      </c>
      <c r="F171" s="305">
        <v>60000</v>
      </c>
      <c r="G171" s="306" t="s">
        <v>534</v>
      </c>
      <c r="H171" s="189"/>
      <c r="I171" s="189"/>
      <c r="J171" s="189"/>
    </row>
    <row r="172" spans="1:10" ht="16.95" customHeight="1" x14ac:dyDescent="0.3">
      <c r="A172" s="399">
        <v>3419</v>
      </c>
      <c r="B172" s="400">
        <v>5194</v>
      </c>
      <c r="C172" s="400" t="s">
        <v>353</v>
      </c>
      <c r="D172" s="308">
        <v>5000</v>
      </c>
      <c r="E172" s="308">
        <v>4999</v>
      </c>
      <c r="F172" s="308">
        <v>5000</v>
      </c>
      <c r="G172" s="309" t="s">
        <v>535</v>
      </c>
      <c r="H172" s="189"/>
      <c r="I172" s="189"/>
      <c r="J172" s="189"/>
    </row>
    <row r="173" spans="1:10" ht="16.95" customHeight="1" x14ac:dyDescent="0.3">
      <c r="A173" s="304">
        <v>3419</v>
      </c>
      <c r="B173" s="301">
        <v>5222</v>
      </c>
      <c r="C173" s="301" t="s">
        <v>38</v>
      </c>
      <c r="D173" s="305">
        <v>463000</v>
      </c>
      <c r="E173" s="305">
        <v>463000</v>
      </c>
      <c r="F173" s="305">
        <v>425000</v>
      </c>
      <c r="G173" s="306" t="s">
        <v>536</v>
      </c>
      <c r="H173" s="189"/>
      <c r="I173" s="189"/>
      <c r="J173" s="189"/>
    </row>
    <row r="174" spans="1:10" ht="16.95" customHeight="1" x14ac:dyDescent="0.3">
      <c r="A174" s="346">
        <v>3419</v>
      </c>
      <c r="B174" s="347">
        <v>6121</v>
      </c>
      <c r="C174" s="347" t="s">
        <v>365</v>
      </c>
      <c r="D174" s="348">
        <v>14812000</v>
      </c>
      <c r="E174" s="348">
        <v>14811053.460000001</v>
      </c>
      <c r="F174" s="349">
        <v>0</v>
      </c>
      <c r="G174" s="401" t="s">
        <v>537</v>
      </c>
      <c r="H174" s="189"/>
      <c r="I174" s="189"/>
      <c r="J174" s="189"/>
    </row>
    <row r="175" spans="1:10" ht="16.95" customHeight="1" x14ac:dyDescent="0.3">
      <c r="A175" s="355">
        <v>3419</v>
      </c>
      <c r="B175" s="356">
        <v>6122</v>
      </c>
      <c r="C175" s="356" t="s">
        <v>402</v>
      </c>
      <c r="D175" s="357">
        <v>42108</v>
      </c>
      <c r="E175" s="357">
        <v>42108</v>
      </c>
      <c r="F175" s="358">
        <v>0</v>
      </c>
      <c r="G175" s="401" t="s">
        <v>538</v>
      </c>
      <c r="H175" s="189"/>
      <c r="I175" s="189"/>
      <c r="J175" s="189"/>
    </row>
    <row r="176" spans="1:10" ht="16.95" customHeight="1" thickBot="1" x14ac:dyDescent="0.35">
      <c r="A176" s="351">
        <v>3419</v>
      </c>
      <c r="B176" s="352">
        <v>6322</v>
      </c>
      <c r="C176" s="352" t="s">
        <v>279</v>
      </c>
      <c r="D176" s="353">
        <v>100000</v>
      </c>
      <c r="E176" s="353">
        <v>100000</v>
      </c>
      <c r="F176" s="402">
        <v>0</v>
      </c>
      <c r="G176" s="403" t="s">
        <v>539</v>
      </c>
      <c r="H176" s="189"/>
      <c r="I176" s="189"/>
      <c r="J176" s="189"/>
    </row>
    <row r="177" spans="1:10" s="5" customFormat="1" ht="18" customHeight="1" thickBot="1" x14ac:dyDescent="0.35">
      <c r="A177" s="314">
        <v>3419</v>
      </c>
      <c r="B177" s="557" t="s">
        <v>540</v>
      </c>
      <c r="C177" s="557"/>
      <c r="D177" s="315">
        <f>SUM(D162:D176)</f>
        <v>16830797.600000001</v>
      </c>
      <c r="E177" s="315">
        <f t="shared" ref="E177:F177" si="22">SUM(E162:E176)</f>
        <v>16826982.609999999</v>
      </c>
      <c r="F177" s="315">
        <f t="shared" si="22"/>
        <v>1022000</v>
      </c>
      <c r="G177" s="333" t="s">
        <v>541</v>
      </c>
      <c r="H177" s="317"/>
      <c r="I177" s="317"/>
      <c r="J177" s="317"/>
    </row>
    <row r="178" spans="1:10" ht="16.05" customHeight="1" x14ac:dyDescent="0.3">
      <c r="A178" s="299">
        <v>3421</v>
      </c>
      <c r="B178" s="300">
        <v>5137</v>
      </c>
      <c r="C178" s="300" t="s">
        <v>317</v>
      </c>
      <c r="D178" s="302">
        <v>34918.910000000003</v>
      </c>
      <c r="E178" s="302">
        <v>34918.910000000003</v>
      </c>
      <c r="F178" s="302">
        <v>10000</v>
      </c>
      <c r="G178" s="303" t="s">
        <v>542</v>
      </c>
      <c r="H178" s="189"/>
      <c r="I178" s="189"/>
      <c r="J178" s="189"/>
    </row>
    <row r="179" spans="1:10" ht="16.05" customHeight="1" x14ac:dyDescent="0.3">
      <c r="A179" s="304">
        <v>3421</v>
      </c>
      <c r="B179" s="301">
        <v>5139</v>
      </c>
      <c r="C179" s="301" t="s">
        <v>321</v>
      </c>
      <c r="D179" s="305">
        <v>3000</v>
      </c>
      <c r="E179" s="305">
        <v>2684</v>
      </c>
      <c r="F179" s="305">
        <v>3000</v>
      </c>
      <c r="G179" s="306" t="s">
        <v>543</v>
      </c>
      <c r="H179" s="189"/>
      <c r="I179" s="189"/>
      <c r="J179" s="189"/>
    </row>
    <row r="180" spans="1:10" ht="16.05" customHeight="1" x14ac:dyDescent="0.3">
      <c r="A180" s="304">
        <v>3421</v>
      </c>
      <c r="B180" s="301">
        <v>5162</v>
      </c>
      <c r="C180" s="301" t="s">
        <v>343</v>
      </c>
      <c r="D180" s="305">
        <v>1800</v>
      </c>
      <c r="E180" s="305">
        <v>1755.32</v>
      </c>
      <c r="F180" s="305">
        <v>12000</v>
      </c>
      <c r="G180" s="306" t="s">
        <v>544</v>
      </c>
      <c r="H180" s="189"/>
      <c r="I180" s="189"/>
      <c r="J180" s="189"/>
    </row>
    <row r="181" spans="1:10" ht="16.05" customHeight="1" x14ac:dyDescent="0.3">
      <c r="A181" s="304">
        <v>3421</v>
      </c>
      <c r="B181" s="301">
        <v>5169</v>
      </c>
      <c r="C181" s="301" t="s">
        <v>327</v>
      </c>
      <c r="D181" s="305">
        <v>14500</v>
      </c>
      <c r="E181" s="305">
        <v>14330</v>
      </c>
      <c r="F181" s="305">
        <v>15000</v>
      </c>
      <c r="G181" s="306" t="s">
        <v>545</v>
      </c>
      <c r="H181" s="189"/>
      <c r="I181" s="189"/>
      <c r="J181" s="189"/>
    </row>
    <row r="182" spans="1:10" ht="16.05" customHeight="1" x14ac:dyDescent="0.3">
      <c r="A182" s="304">
        <v>3421</v>
      </c>
      <c r="B182" s="301">
        <v>5171</v>
      </c>
      <c r="C182" s="301" t="s">
        <v>329</v>
      </c>
      <c r="D182" s="305">
        <v>38000</v>
      </c>
      <c r="E182" s="305">
        <v>37840</v>
      </c>
      <c r="F182" s="305">
        <v>40000</v>
      </c>
      <c r="G182" s="306" t="s">
        <v>546</v>
      </c>
      <c r="H182" s="189"/>
      <c r="I182" s="189"/>
      <c r="J182" s="189"/>
    </row>
    <row r="183" spans="1:10" s="3" customFormat="1" ht="16.05" customHeight="1" x14ac:dyDescent="0.3">
      <c r="A183" s="399">
        <v>3421</v>
      </c>
      <c r="B183" s="400">
        <v>5222</v>
      </c>
      <c r="C183" s="400" t="s">
        <v>38</v>
      </c>
      <c r="D183" s="308">
        <v>0</v>
      </c>
      <c r="E183" s="308">
        <v>0</v>
      </c>
      <c r="F183" s="404">
        <v>40000</v>
      </c>
      <c r="G183" s="309" t="s">
        <v>547</v>
      </c>
      <c r="H183" s="405"/>
      <c r="I183" s="405"/>
      <c r="J183" s="405"/>
    </row>
    <row r="184" spans="1:10" ht="16.05" customHeight="1" x14ac:dyDescent="0.3">
      <c r="A184" s="304">
        <v>3421</v>
      </c>
      <c r="B184" s="301">
        <v>5362</v>
      </c>
      <c r="C184" s="301" t="s">
        <v>548</v>
      </c>
      <c r="D184" s="305">
        <v>0</v>
      </c>
      <c r="E184" s="305">
        <v>0</v>
      </c>
      <c r="F184" s="406">
        <v>12392</v>
      </c>
      <c r="G184" s="306" t="s">
        <v>549</v>
      </c>
      <c r="H184" s="189"/>
      <c r="I184" s="189"/>
      <c r="J184" s="189"/>
    </row>
    <row r="185" spans="1:10" ht="16.05" customHeight="1" thickBot="1" x14ac:dyDescent="0.35">
      <c r="A185" s="336">
        <v>3421</v>
      </c>
      <c r="B185" s="337">
        <v>6121</v>
      </c>
      <c r="C185" s="337" t="s">
        <v>365</v>
      </c>
      <c r="D185" s="338">
        <v>28600</v>
      </c>
      <c r="E185" s="338">
        <v>28532</v>
      </c>
      <c r="F185" s="370">
        <v>2500000</v>
      </c>
      <c r="G185" s="407" t="s">
        <v>550</v>
      </c>
      <c r="H185" s="189"/>
      <c r="I185" s="189"/>
      <c r="J185" s="189"/>
    </row>
    <row r="186" spans="1:10" s="5" customFormat="1" ht="18" customHeight="1" thickBot="1" x14ac:dyDescent="0.35">
      <c r="A186" s="393">
        <v>3421</v>
      </c>
      <c r="B186" s="394" t="s">
        <v>551</v>
      </c>
      <c r="C186" s="394"/>
      <c r="D186" s="395">
        <f>SUM(D178:D185)</f>
        <v>120818.91</v>
      </c>
      <c r="E186" s="395">
        <f t="shared" ref="E186:F186" si="23">SUM(E178:E185)</f>
        <v>120060.23000000001</v>
      </c>
      <c r="F186" s="395">
        <f t="shared" si="23"/>
        <v>2632392</v>
      </c>
      <c r="G186" s="386" t="s">
        <v>552</v>
      </c>
      <c r="H186" s="317"/>
      <c r="I186" s="317"/>
      <c r="J186" s="317"/>
    </row>
    <row r="187" spans="1:10" ht="16.05" customHeight="1" x14ac:dyDescent="0.3">
      <c r="A187" s="299">
        <v>3539</v>
      </c>
      <c r="B187" s="300">
        <v>5011</v>
      </c>
      <c r="C187" s="300" t="s">
        <v>377</v>
      </c>
      <c r="D187" s="302">
        <v>223000</v>
      </c>
      <c r="E187" s="302">
        <v>222579</v>
      </c>
      <c r="F187" s="334">
        <v>223000</v>
      </c>
      <c r="G187" s="303" t="s">
        <v>553</v>
      </c>
      <c r="H187" s="189"/>
      <c r="I187" s="189"/>
      <c r="J187" s="189"/>
    </row>
    <row r="188" spans="1:10" ht="16.05" customHeight="1" x14ac:dyDescent="0.3">
      <c r="A188" s="304">
        <v>3539</v>
      </c>
      <c r="B188" s="301">
        <v>5031</v>
      </c>
      <c r="C188" s="301" t="s">
        <v>379</v>
      </c>
      <c r="D188" s="305">
        <v>55300</v>
      </c>
      <c r="E188" s="305">
        <v>55195</v>
      </c>
      <c r="F188" s="308">
        <v>55300</v>
      </c>
      <c r="G188" s="306" t="s">
        <v>554</v>
      </c>
      <c r="H188" s="189"/>
      <c r="I188" s="189"/>
      <c r="J188" s="189"/>
    </row>
    <row r="189" spans="1:10" ht="16.05" customHeight="1" x14ac:dyDescent="0.3">
      <c r="A189" s="304">
        <v>3539</v>
      </c>
      <c r="B189" s="301">
        <v>5032</v>
      </c>
      <c r="C189" s="301" t="s">
        <v>381</v>
      </c>
      <c r="D189" s="305">
        <v>20100</v>
      </c>
      <c r="E189" s="305">
        <v>20033</v>
      </c>
      <c r="F189" s="308">
        <v>20100</v>
      </c>
      <c r="G189" s="306" t="s">
        <v>555</v>
      </c>
      <c r="H189" s="189"/>
      <c r="I189" s="189"/>
      <c r="J189" s="189"/>
    </row>
    <row r="190" spans="1:10" ht="16.05" customHeight="1" x14ac:dyDescent="0.3">
      <c r="A190" s="304">
        <v>3539</v>
      </c>
      <c r="B190" s="301">
        <v>5137</v>
      </c>
      <c r="C190" s="301" t="s">
        <v>317</v>
      </c>
      <c r="D190" s="305">
        <v>5390</v>
      </c>
      <c r="E190" s="305">
        <v>5389.34</v>
      </c>
      <c r="F190" s="305">
        <v>5000</v>
      </c>
      <c r="G190" s="306" t="s">
        <v>556</v>
      </c>
      <c r="H190" s="189"/>
      <c r="I190" s="189"/>
      <c r="J190" s="189"/>
    </row>
    <row r="191" spans="1:10" ht="16.05" customHeight="1" x14ac:dyDescent="0.3">
      <c r="A191" s="304">
        <v>3539</v>
      </c>
      <c r="B191" s="301">
        <v>5139</v>
      </c>
      <c r="C191" s="301" t="s">
        <v>321</v>
      </c>
      <c r="D191" s="305">
        <v>14500</v>
      </c>
      <c r="E191" s="305">
        <v>14463.4</v>
      </c>
      <c r="F191" s="305">
        <v>65000</v>
      </c>
      <c r="G191" s="306" t="s">
        <v>557</v>
      </c>
      <c r="H191" s="189"/>
      <c r="I191" s="189"/>
      <c r="J191" s="189"/>
    </row>
    <row r="192" spans="1:10" ht="16.05" customHeight="1" x14ac:dyDescent="0.3">
      <c r="A192" s="304">
        <v>3539</v>
      </c>
      <c r="B192" s="301">
        <v>5151</v>
      </c>
      <c r="C192" s="301" t="s">
        <v>412</v>
      </c>
      <c r="D192" s="305">
        <v>800</v>
      </c>
      <c r="E192" s="305">
        <v>788.74</v>
      </c>
      <c r="F192" s="305">
        <v>1000</v>
      </c>
      <c r="G192" s="306" t="s">
        <v>558</v>
      </c>
      <c r="H192" s="189"/>
      <c r="I192" s="189"/>
      <c r="J192" s="189"/>
    </row>
    <row r="193" spans="1:10" ht="16.05" customHeight="1" x14ac:dyDescent="0.3">
      <c r="A193" s="304">
        <v>3539</v>
      </c>
      <c r="B193" s="301">
        <v>5152</v>
      </c>
      <c r="C193" s="301" t="s">
        <v>559</v>
      </c>
      <c r="D193" s="305">
        <v>339000</v>
      </c>
      <c r="E193" s="305">
        <v>338743.02</v>
      </c>
      <c r="F193" s="305">
        <v>350000</v>
      </c>
      <c r="G193" s="306" t="s">
        <v>560</v>
      </c>
      <c r="H193" s="189"/>
      <c r="I193" s="189"/>
      <c r="J193" s="189"/>
    </row>
    <row r="194" spans="1:10" ht="16.05" customHeight="1" x14ac:dyDescent="0.3">
      <c r="A194" s="304">
        <v>3539</v>
      </c>
      <c r="B194" s="301">
        <v>5154</v>
      </c>
      <c r="C194" s="301" t="s">
        <v>385</v>
      </c>
      <c r="D194" s="305">
        <v>56000</v>
      </c>
      <c r="E194" s="305">
        <v>55707.9</v>
      </c>
      <c r="F194" s="305">
        <v>60000</v>
      </c>
      <c r="G194" s="306" t="s">
        <v>561</v>
      </c>
      <c r="H194" s="189"/>
      <c r="I194" s="189"/>
      <c r="J194" s="189"/>
    </row>
    <row r="195" spans="1:10" ht="16.05" customHeight="1" x14ac:dyDescent="0.3">
      <c r="A195" s="304">
        <v>3539</v>
      </c>
      <c r="B195" s="301">
        <v>5169</v>
      </c>
      <c r="C195" s="301" t="s">
        <v>327</v>
      </c>
      <c r="D195" s="305">
        <v>23000</v>
      </c>
      <c r="E195" s="305">
        <v>22126.28</v>
      </c>
      <c r="F195" s="305">
        <v>25000</v>
      </c>
      <c r="G195" s="306" t="s">
        <v>562</v>
      </c>
      <c r="H195" s="189"/>
      <c r="I195" s="189"/>
      <c r="J195" s="189"/>
    </row>
    <row r="196" spans="1:10" ht="16.05" customHeight="1" x14ac:dyDescent="0.3">
      <c r="A196" s="304">
        <v>3539</v>
      </c>
      <c r="B196" s="301">
        <v>5171</v>
      </c>
      <c r="C196" s="301" t="s">
        <v>329</v>
      </c>
      <c r="D196" s="305">
        <v>81000</v>
      </c>
      <c r="E196" s="305">
        <v>80664.33</v>
      </c>
      <c r="F196" s="305">
        <v>30000</v>
      </c>
      <c r="G196" s="306" t="s">
        <v>563</v>
      </c>
      <c r="H196" s="189"/>
      <c r="I196" s="189"/>
      <c r="J196" s="189"/>
    </row>
    <row r="197" spans="1:10" ht="16.05" customHeight="1" x14ac:dyDescent="0.3">
      <c r="A197" s="304">
        <v>3539</v>
      </c>
      <c r="B197" s="301">
        <v>5424</v>
      </c>
      <c r="C197" s="301" t="s">
        <v>479</v>
      </c>
      <c r="D197" s="305">
        <v>0</v>
      </c>
      <c r="E197" s="305">
        <v>0</v>
      </c>
      <c r="F197" s="308">
        <v>0</v>
      </c>
      <c r="G197" s="307" t="s">
        <v>564</v>
      </c>
      <c r="H197" s="189"/>
      <c r="I197" s="189"/>
      <c r="J197" s="189"/>
    </row>
    <row r="198" spans="1:10" ht="16.05" customHeight="1" x14ac:dyDescent="0.3">
      <c r="A198" s="304">
        <v>3539</v>
      </c>
      <c r="B198" s="301">
        <v>5499</v>
      </c>
      <c r="C198" s="301" t="s">
        <v>481</v>
      </c>
      <c r="D198" s="305">
        <v>11150</v>
      </c>
      <c r="E198" s="305">
        <v>11150</v>
      </c>
      <c r="F198" s="305">
        <v>12000</v>
      </c>
      <c r="G198" s="306" t="s">
        <v>565</v>
      </c>
      <c r="H198" s="189"/>
      <c r="I198" s="189"/>
      <c r="J198" s="189"/>
    </row>
    <row r="199" spans="1:10" ht="16.05" customHeight="1" thickBot="1" x14ac:dyDescent="0.35">
      <c r="A199" s="310">
        <v>3539</v>
      </c>
      <c r="B199" s="311">
        <v>5909</v>
      </c>
      <c r="C199" s="311" t="s">
        <v>332</v>
      </c>
      <c r="D199" s="312">
        <v>3100</v>
      </c>
      <c r="E199" s="312">
        <v>3077.76</v>
      </c>
      <c r="F199" s="312">
        <v>3000</v>
      </c>
      <c r="G199" s="313" t="s">
        <v>566</v>
      </c>
      <c r="H199" s="189"/>
      <c r="I199" s="189"/>
      <c r="J199" s="189"/>
    </row>
    <row r="200" spans="1:10" s="5" customFormat="1" ht="18" customHeight="1" thickBot="1" x14ac:dyDescent="0.35">
      <c r="A200" s="393">
        <v>3539</v>
      </c>
      <c r="B200" s="394" t="s">
        <v>15</v>
      </c>
      <c r="C200" s="394"/>
      <c r="D200" s="395">
        <f>SUM(D187:D199)</f>
        <v>832340</v>
      </c>
      <c r="E200" s="395">
        <f t="shared" ref="E200:F200" si="24">SUM(E187:E199)</f>
        <v>829917.77</v>
      </c>
      <c r="F200" s="395">
        <f t="shared" si="24"/>
        <v>849400</v>
      </c>
      <c r="G200" s="386" t="s">
        <v>567</v>
      </c>
      <c r="H200" s="317"/>
      <c r="I200" s="317"/>
      <c r="J200" s="317"/>
    </row>
    <row r="201" spans="1:10" ht="16.95" customHeight="1" x14ac:dyDescent="0.3">
      <c r="A201" s="299">
        <v>3612</v>
      </c>
      <c r="B201" s="300">
        <v>5011</v>
      </c>
      <c r="C201" s="300" t="s">
        <v>377</v>
      </c>
      <c r="D201" s="302">
        <v>88000</v>
      </c>
      <c r="E201" s="302">
        <v>87600</v>
      </c>
      <c r="F201" s="334">
        <v>88000</v>
      </c>
      <c r="G201" s="303" t="s">
        <v>568</v>
      </c>
      <c r="H201" s="189"/>
      <c r="I201" s="189"/>
      <c r="J201" s="189"/>
    </row>
    <row r="202" spans="1:10" ht="16.95" customHeight="1" x14ac:dyDescent="0.3">
      <c r="A202" s="304">
        <v>3612</v>
      </c>
      <c r="B202" s="301">
        <v>5031</v>
      </c>
      <c r="C202" s="301" t="s">
        <v>379</v>
      </c>
      <c r="D202" s="305">
        <v>22000</v>
      </c>
      <c r="E202" s="305">
        <v>21720</v>
      </c>
      <c r="F202" s="308">
        <v>22000</v>
      </c>
      <c r="G202" s="306" t="s">
        <v>569</v>
      </c>
      <c r="H202" s="189"/>
      <c r="I202" s="189"/>
      <c r="J202" s="189"/>
    </row>
    <row r="203" spans="1:10" ht="16.95" customHeight="1" x14ac:dyDescent="0.3">
      <c r="A203" s="304">
        <v>3612</v>
      </c>
      <c r="B203" s="301">
        <v>5032</v>
      </c>
      <c r="C203" s="301" t="s">
        <v>381</v>
      </c>
      <c r="D203" s="305">
        <v>8000</v>
      </c>
      <c r="E203" s="305">
        <v>7884</v>
      </c>
      <c r="F203" s="308">
        <v>8000</v>
      </c>
      <c r="G203" s="306" t="s">
        <v>570</v>
      </c>
      <c r="H203" s="189"/>
      <c r="I203" s="189"/>
      <c r="J203" s="189"/>
    </row>
    <row r="204" spans="1:10" ht="16.95" customHeight="1" x14ac:dyDescent="0.3">
      <c r="A204" s="304">
        <v>3612</v>
      </c>
      <c r="B204" s="301">
        <v>5139</v>
      </c>
      <c r="C204" s="301" t="s">
        <v>321</v>
      </c>
      <c r="D204" s="305">
        <v>709000</v>
      </c>
      <c r="E204" s="305">
        <v>708055.57</v>
      </c>
      <c r="F204" s="305">
        <v>800000</v>
      </c>
      <c r="G204" s="306" t="s">
        <v>571</v>
      </c>
      <c r="H204" s="189"/>
      <c r="I204" s="189"/>
      <c r="J204" s="189"/>
    </row>
    <row r="205" spans="1:10" ht="16.95" customHeight="1" x14ac:dyDescent="0.3">
      <c r="A205" s="304">
        <v>3612</v>
      </c>
      <c r="B205" s="301">
        <v>5151</v>
      </c>
      <c r="C205" s="301" t="s">
        <v>412</v>
      </c>
      <c r="D205" s="305">
        <v>1000</v>
      </c>
      <c r="E205" s="305">
        <v>957.51</v>
      </c>
      <c r="F205" s="305">
        <v>1000</v>
      </c>
      <c r="G205" s="306" t="s">
        <v>572</v>
      </c>
      <c r="H205" s="189"/>
      <c r="I205" s="189"/>
      <c r="J205" s="189"/>
    </row>
    <row r="206" spans="1:10" ht="16.95" customHeight="1" x14ac:dyDescent="0.3">
      <c r="A206" s="304">
        <v>3612</v>
      </c>
      <c r="B206" s="301">
        <v>5152</v>
      </c>
      <c r="C206" s="301" t="s">
        <v>559</v>
      </c>
      <c r="D206" s="305">
        <v>1398000</v>
      </c>
      <c r="E206" s="305">
        <v>1397377.97</v>
      </c>
      <c r="F206" s="305">
        <v>1400000</v>
      </c>
      <c r="G206" s="306" t="s">
        <v>573</v>
      </c>
      <c r="H206" s="189"/>
      <c r="I206" s="189"/>
      <c r="J206" s="189"/>
    </row>
    <row r="207" spans="1:10" ht="16.95" customHeight="1" x14ac:dyDescent="0.3">
      <c r="A207" s="304">
        <v>3612</v>
      </c>
      <c r="B207" s="301">
        <v>5153</v>
      </c>
      <c r="C207" s="301" t="s">
        <v>464</v>
      </c>
      <c r="D207" s="305">
        <v>127000</v>
      </c>
      <c r="E207" s="305">
        <v>126209.8</v>
      </c>
      <c r="F207" s="305">
        <v>150000</v>
      </c>
      <c r="G207" s="306" t="s">
        <v>574</v>
      </c>
      <c r="H207" s="189"/>
      <c r="I207" s="189"/>
      <c r="J207" s="189"/>
    </row>
    <row r="208" spans="1:10" ht="16.95" customHeight="1" x14ac:dyDescent="0.3">
      <c r="A208" s="304">
        <v>3612</v>
      </c>
      <c r="B208" s="301">
        <v>5154</v>
      </c>
      <c r="C208" s="301" t="s">
        <v>385</v>
      </c>
      <c r="D208" s="305">
        <v>183000</v>
      </c>
      <c r="E208" s="305">
        <v>182088.56</v>
      </c>
      <c r="F208" s="305">
        <v>200000</v>
      </c>
      <c r="G208" s="306" t="s">
        <v>575</v>
      </c>
      <c r="H208" s="189"/>
      <c r="I208" s="189"/>
      <c r="J208" s="189"/>
    </row>
    <row r="209" spans="1:10" ht="16.95" customHeight="1" x14ac:dyDescent="0.3">
      <c r="A209" s="304">
        <v>3612</v>
      </c>
      <c r="B209" s="301">
        <v>5155</v>
      </c>
      <c r="C209" s="301" t="s">
        <v>493</v>
      </c>
      <c r="D209" s="305">
        <v>92000</v>
      </c>
      <c r="E209" s="305">
        <v>91686.5</v>
      </c>
      <c r="F209" s="305">
        <v>100000</v>
      </c>
      <c r="G209" s="306" t="s">
        <v>576</v>
      </c>
      <c r="H209" s="189"/>
      <c r="I209" s="189"/>
      <c r="J209" s="189"/>
    </row>
    <row r="210" spans="1:10" ht="16.95" customHeight="1" x14ac:dyDescent="0.3">
      <c r="A210" s="304">
        <v>3612</v>
      </c>
      <c r="B210" s="301">
        <v>5164</v>
      </c>
      <c r="C210" s="301" t="s">
        <v>325</v>
      </c>
      <c r="D210" s="305">
        <v>362000</v>
      </c>
      <c r="E210" s="305">
        <v>361920.5</v>
      </c>
      <c r="F210" s="305">
        <v>335244</v>
      </c>
      <c r="G210" s="306" t="s">
        <v>577</v>
      </c>
      <c r="H210" s="189"/>
      <c r="I210" s="189"/>
      <c r="J210" s="189"/>
    </row>
    <row r="211" spans="1:10" ht="30" customHeight="1" x14ac:dyDescent="0.3">
      <c r="A211" s="304">
        <v>3612</v>
      </c>
      <c r="B211" s="301">
        <v>5169</v>
      </c>
      <c r="C211" s="301" t="s">
        <v>327</v>
      </c>
      <c r="D211" s="305">
        <v>251000</v>
      </c>
      <c r="E211" s="305">
        <v>250862.88</v>
      </c>
      <c r="F211" s="305">
        <v>250000</v>
      </c>
      <c r="G211" s="306" t="s">
        <v>578</v>
      </c>
      <c r="H211" s="189"/>
      <c r="I211" s="189"/>
      <c r="J211" s="189"/>
    </row>
    <row r="212" spans="1:10" ht="16.95" customHeight="1" x14ac:dyDescent="0.3">
      <c r="A212" s="304">
        <v>3612</v>
      </c>
      <c r="B212" s="301">
        <v>5171</v>
      </c>
      <c r="C212" s="301" t="s">
        <v>329</v>
      </c>
      <c r="D212" s="305">
        <v>1840000</v>
      </c>
      <c r="E212" s="305">
        <v>1839273.18</v>
      </c>
      <c r="F212" s="305">
        <v>2000000</v>
      </c>
      <c r="G212" s="306" t="s">
        <v>579</v>
      </c>
      <c r="H212" s="189"/>
      <c r="I212" s="189"/>
      <c r="J212" s="189"/>
    </row>
    <row r="213" spans="1:10" ht="16.95" customHeight="1" x14ac:dyDescent="0.3">
      <c r="A213" s="304">
        <v>3612</v>
      </c>
      <c r="B213" s="301">
        <v>5192</v>
      </c>
      <c r="C213" s="301" t="s">
        <v>580</v>
      </c>
      <c r="D213" s="305">
        <v>175992</v>
      </c>
      <c r="E213" s="305">
        <v>175992</v>
      </c>
      <c r="F213" s="308">
        <v>175992</v>
      </c>
      <c r="G213" s="309" t="s">
        <v>581</v>
      </c>
      <c r="H213" s="189"/>
      <c r="I213" s="189"/>
      <c r="J213" s="189"/>
    </row>
    <row r="214" spans="1:10" ht="16.95" customHeight="1" x14ac:dyDescent="0.3">
      <c r="A214" s="310">
        <v>3612</v>
      </c>
      <c r="B214" s="311">
        <v>5199</v>
      </c>
      <c r="C214" s="311" t="s">
        <v>582</v>
      </c>
      <c r="D214" s="312">
        <v>0</v>
      </c>
      <c r="E214" s="312">
        <v>0</v>
      </c>
      <c r="F214" s="330">
        <v>46584</v>
      </c>
      <c r="G214" s="331" t="s">
        <v>583</v>
      </c>
      <c r="H214" s="189"/>
      <c r="I214" s="189"/>
      <c r="J214" s="189"/>
    </row>
    <row r="215" spans="1:10" ht="16.95" customHeight="1" thickBot="1" x14ac:dyDescent="0.35">
      <c r="A215" s="310">
        <v>3612</v>
      </c>
      <c r="B215" s="311">
        <v>5909</v>
      </c>
      <c r="C215" s="311" t="s">
        <v>332</v>
      </c>
      <c r="D215" s="312">
        <v>210000</v>
      </c>
      <c r="E215" s="312">
        <v>209148.4</v>
      </c>
      <c r="F215" s="312">
        <v>200000</v>
      </c>
      <c r="G215" s="331" t="s">
        <v>584</v>
      </c>
      <c r="H215" s="189"/>
      <c r="I215" s="189"/>
      <c r="J215" s="189"/>
    </row>
    <row r="216" spans="1:10" s="5" customFormat="1" ht="18" customHeight="1" thickBot="1" x14ac:dyDescent="0.35">
      <c r="A216" s="314">
        <v>3612</v>
      </c>
      <c r="B216" s="332" t="s">
        <v>16</v>
      </c>
      <c r="C216" s="332"/>
      <c r="D216" s="315">
        <f>SUM(D201:D215)</f>
        <v>5466992</v>
      </c>
      <c r="E216" s="315">
        <f t="shared" ref="E216:F216" si="25">SUM(E201:E215)</f>
        <v>5460776.8700000001</v>
      </c>
      <c r="F216" s="315">
        <f t="shared" si="25"/>
        <v>5776820</v>
      </c>
      <c r="G216" s="333" t="s">
        <v>585</v>
      </c>
      <c r="H216" s="317"/>
      <c r="I216" s="317"/>
      <c r="J216" s="317"/>
    </row>
    <row r="217" spans="1:10" ht="16.95" customHeight="1" x14ac:dyDescent="0.3">
      <c r="A217" s="299">
        <v>3613</v>
      </c>
      <c r="B217" s="300">
        <v>5137</v>
      </c>
      <c r="C217" s="300" t="s">
        <v>317</v>
      </c>
      <c r="D217" s="302">
        <v>53368</v>
      </c>
      <c r="E217" s="302">
        <v>53368</v>
      </c>
      <c r="F217" s="302">
        <v>10000</v>
      </c>
      <c r="G217" s="303" t="s">
        <v>586</v>
      </c>
      <c r="H217" s="189"/>
      <c r="I217" s="189"/>
      <c r="J217" s="189"/>
    </row>
    <row r="218" spans="1:10" ht="16.95" customHeight="1" x14ac:dyDescent="0.3">
      <c r="A218" s="304">
        <v>3613</v>
      </c>
      <c r="B218" s="301">
        <v>5139</v>
      </c>
      <c r="C218" s="301" t="s">
        <v>321</v>
      </c>
      <c r="D218" s="305">
        <v>220000</v>
      </c>
      <c r="E218" s="305">
        <v>217729.63</v>
      </c>
      <c r="F218" s="305">
        <v>800000</v>
      </c>
      <c r="G218" s="306" t="s">
        <v>587</v>
      </c>
      <c r="H218" s="189"/>
      <c r="I218" s="189"/>
      <c r="J218" s="189"/>
    </row>
    <row r="219" spans="1:10" ht="16.95" customHeight="1" x14ac:dyDescent="0.3">
      <c r="A219" s="304">
        <v>3613</v>
      </c>
      <c r="B219" s="301">
        <v>5151</v>
      </c>
      <c r="C219" s="301" t="s">
        <v>412</v>
      </c>
      <c r="D219" s="305">
        <v>600</v>
      </c>
      <c r="E219" s="305">
        <v>591.83000000000004</v>
      </c>
      <c r="F219" s="305">
        <v>1000</v>
      </c>
      <c r="G219" s="306" t="s">
        <v>588</v>
      </c>
      <c r="H219" s="189"/>
      <c r="I219" s="189"/>
      <c r="J219" s="189"/>
    </row>
    <row r="220" spans="1:10" ht="16.95" customHeight="1" x14ac:dyDescent="0.3">
      <c r="A220" s="304">
        <v>3613</v>
      </c>
      <c r="B220" s="301">
        <v>5153</v>
      </c>
      <c r="C220" s="301" t="s">
        <v>464</v>
      </c>
      <c r="D220" s="305">
        <v>128500</v>
      </c>
      <c r="E220" s="305">
        <v>128387.05</v>
      </c>
      <c r="F220" s="305">
        <v>150000</v>
      </c>
      <c r="G220" s="306" t="s">
        <v>589</v>
      </c>
      <c r="H220" s="189"/>
      <c r="I220" s="189"/>
      <c r="J220" s="189"/>
    </row>
    <row r="221" spans="1:10" ht="16.95" customHeight="1" x14ac:dyDescent="0.3">
      <c r="A221" s="304">
        <v>3613</v>
      </c>
      <c r="B221" s="301">
        <v>5154</v>
      </c>
      <c r="C221" s="301" t="s">
        <v>385</v>
      </c>
      <c r="D221" s="305">
        <v>205000</v>
      </c>
      <c r="E221" s="305">
        <v>203295.61</v>
      </c>
      <c r="F221" s="305">
        <v>220000</v>
      </c>
      <c r="G221" s="306" t="s">
        <v>590</v>
      </c>
      <c r="H221" s="189"/>
      <c r="I221" s="189"/>
      <c r="J221" s="189"/>
    </row>
    <row r="222" spans="1:10" ht="16.95" customHeight="1" x14ac:dyDescent="0.3">
      <c r="A222" s="304">
        <v>3613</v>
      </c>
      <c r="B222" s="301">
        <v>5156</v>
      </c>
      <c r="C222" s="301" t="s">
        <v>323</v>
      </c>
      <c r="D222" s="305">
        <v>0</v>
      </c>
      <c r="E222" s="305">
        <v>0</v>
      </c>
      <c r="F222" s="305">
        <v>0</v>
      </c>
      <c r="G222" s="307" t="s">
        <v>591</v>
      </c>
      <c r="H222" s="189"/>
      <c r="I222" s="189"/>
      <c r="J222" s="189"/>
    </row>
    <row r="223" spans="1:10" ht="16.95" customHeight="1" x14ac:dyDescent="0.3">
      <c r="A223" s="304">
        <v>3613</v>
      </c>
      <c r="B223" s="301">
        <v>5164</v>
      </c>
      <c r="C223" s="301" t="s">
        <v>325</v>
      </c>
      <c r="D223" s="305">
        <v>0</v>
      </c>
      <c r="E223" s="305">
        <v>0</v>
      </c>
      <c r="F223" s="305">
        <v>10000</v>
      </c>
      <c r="G223" s="306" t="s">
        <v>592</v>
      </c>
      <c r="H223" s="189"/>
      <c r="I223" s="189"/>
      <c r="J223" s="189"/>
    </row>
    <row r="224" spans="1:10" ht="30" customHeight="1" x14ac:dyDescent="0.3">
      <c r="A224" s="304">
        <v>3613</v>
      </c>
      <c r="B224" s="301">
        <v>5169</v>
      </c>
      <c r="C224" s="301" t="s">
        <v>327</v>
      </c>
      <c r="D224" s="305">
        <v>49000</v>
      </c>
      <c r="E224" s="305">
        <v>48196</v>
      </c>
      <c r="F224" s="305">
        <v>200000</v>
      </c>
      <c r="G224" s="306" t="s">
        <v>593</v>
      </c>
      <c r="H224" s="189"/>
      <c r="I224" s="189"/>
      <c r="J224" s="189"/>
    </row>
    <row r="225" spans="1:10" ht="16.95" customHeight="1" x14ac:dyDescent="0.3">
      <c r="A225" s="304">
        <v>3613</v>
      </c>
      <c r="B225" s="301">
        <v>5171</v>
      </c>
      <c r="C225" s="301" t="s">
        <v>329</v>
      </c>
      <c r="D225" s="305">
        <v>337000</v>
      </c>
      <c r="E225" s="305">
        <v>336684.6</v>
      </c>
      <c r="F225" s="305">
        <v>1300000</v>
      </c>
      <c r="G225" s="306" t="s">
        <v>594</v>
      </c>
      <c r="H225" s="189"/>
      <c r="I225" s="189"/>
      <c r="J225" s="189"/>
    </row>
    <row r="226" spans="1:10" ht="16.95" customHeight="1" x14ac:dyDescent="0.3">
      <c r="A226" s="304">
        <v>3613</v>
      </c>
      <c r="B226" s="301">
        <v>5909</v>
      </c>
      <c r="C226" s="301" t="s">
        <v>332</v>
      </c>
      <c r="D226" s="305">
        <v>38000</v>
      </c>
      <c r="E226" s="305">
        <v>37447.620000000003</v>
      </c>
      <c r="F226" s="305">
        <v>40000</v>
      </c>
      <c r="G226" s="309" t="s">
        <v>595</v>
      </c>
      <c r="H226" s="189"/>
      <c r="I226" s="189"/>
      <c r="J226" s="189"/>
    </row>
    <row r="227" spans="1:10" ht="16.95" customHeight="1" thickBot="1" x14ac:dyDescent="0.35">
      <c r="A227" s="336">
        <v>3613</v>
      </c>
      <c r="B227" s="337">
        <v>6122</v>
      </c>
      <c r="C227" s="337" t="s">
        <v>402</v>
      </c>
      <c r="D227" s="338">
        <v>0</v>
      </c>
      <c r="E227" s="338">
        <v>0</v>
      </c>
      <c r="F227" s="339">
        <v>0</v>
      </c>
      <c r="G227" s="403" t="s">
        <v>596</v>
      </c>
      <c r="H227" s="189"/>
      <c r="I227" s="189"/>
      <c r="J227" s="189"/>
    </row>
    <row r="228" spans="1:10" s="5" customFormat="1" ht="18" customHeight="1" thickBot="1" x14ac:dyDescent="0.35">
      <c r="A228" s="314">
        <v>3613</v>
      </c>
      <c r="B228" s="332" t="s">
        <v>17</v>
      </c>
      <c r="C228" s="332"/>
      <c r="D228" s="315">
        <f>SUM(D217:D227)</f>
        <v>1031468</v>
      </c>
      <c r="E228" s="315">
        <f t="shared" ref="E228:F228" si="26">SUM(E217:E227)</f>
        <v>1025700.34</v>
      </c>
      <c r="F228" s="315">
        <f t="shared" si="26"/>
        <v>2731000</v>
      </c>
      <c r="G228" s="333" t="s">
        <v>597</v>
      </c>
      <c r="H228" s="317"/>
      <c r="I228" s="317"/>
      <c r="J228" s="317"/>
    </row>
    <row r="229" spans="1:10" ht="16.95" customHeight="1" x14ac:dyDescent="0.3">
      <c r="A229" s="299">
        <v>3631</v>
      </c>
      <c r="B229" s="300">
        <v>5139</v>
      </c>
      <c r="C229" s="300" t="s">
        <v>321</v>
      </c>
      <c r="D229" s="302">
        <v>152000</v>
      </c>
      <c r="E229" s="302">
        <v>151937</v>
      </c>
      <c r="F229" s="302">
        <v>100000</v>
      </c>
      <c r="G229" s="303" t="s">
        <v>598</v>
      </c>
      <c r="H229" s="189"/>
      <c r="I229" s="189"/>
      <c r="J229" s="189"/>
    </row>
    <row r="230" spans="1:10" ht="16.95" customHeight="1" x14ac:dyDescent="0.3">
      <c r="A230" s="304">
        <v>3631</v>
      </c>
      <c r="B230" s="301">
        <v>5154</v>
      </c>
      <c r="C230" s="301" t="s">
        <v>385</v>
      </c>
      <c r="D230" s="305">
        <v>330000</v>
      </c>
      <c r="E230" s="305">
        <v>327726.84999999998</v>
      </c>
      <c r="F230" s="305">
        <v>350000</v>
      </c>
      <c r="G230" s="306" t="s">
        <v>599</v>
      </c>
      <c r="H230" s="189"/>
      <c r="I230" s="189"/>
      <c r="J230" s="189"/>
    </row>
    <row r="231" spans="1:10" ht="16.95" customHeight="1" x14ac:dyDescent="0.3">
      <c r="A231" s="304">
        <v>3631</v>
      </c>
      <c r="B231" s="301">
        <v>5164</v>
      </c>
      <c r="C231" s="301" t="s">
        <v>325</v>
      </c>
      <c r="D231" s="305">
        <v>8900</v>
      </c>
      <c r="E231" s="305">
        <v>8893.5</v>
      </c>
      <c r="F231" s="305">
        <v>10000</v>
      </c>
      <c r="G231" s="306" t="s">
        <v>600</v>
      </c>
      <c r="H231" s="189"/>
      <c r="I231" s="189"/>
      <c r="J231" s="189"/>
    </row>
    <row r="232" spans="1:10" ht="16.95" customHeight="1" x14ac:dyDescent="0.3">
      <c r="A232" s="304">
        <v>3631</v>
      </c>
      <c r="B232" s="301">
        <v>5169</v>
      </c>
      <c r="C232" s="301" t="s">
        <v>327</v>
      </c>
      <c r="D232" s="305">
        <v>77000</v>
      </c>
      <c r="E232" s="305">
        <v>76415</v>
      </c>
      <c r="F232" s="305">
        <v>80000</v>
      </c>
      <c r="G232" s="306" t="s">
        <v>601</v>
      </c>
      <c r="H232" s="189"/>
      <c r="I232" s="189"/>
      <c r="J232" s="189"/>
    </row>
    <row r="233" spans="1:10" ht="16.95" customHeight="1" x14ac:dyDescent="0.3">
      <c r="A233" s="304">
        <v>3631</v>
      </c>
      <c r="B233" s="301">
        <v>5171</v>
      </c>
      <c r="C233" s="301" t="s">
        <v>329</v>
      </c>
      <c r="D233" s="305">
        <v>121000</v>
      </c>
      <c r="E233" s="305">
        <v>120918.1</v>
      </c>
      <c r="F233" s="305">
        <v>100000</v>
      </c>
      <c r="G233" s="306" t="s">
        <v>602</v>
      </c>
      <c r="H233" s="189"/>
      <c r="I233" s="189"/>
      <c r="J233" s="189"/>
    </row>
    <row r="234" spans="1:10" ht="16.95" customHeight="1" x14ac:dyDescent="0.3">
      <c r="A234" s="304">
        <v>3631</v>
      </c>
      <c r="B234" s="301">
        <v>5178</v>
      </c>
      <c r="C234" s="301" t="s">
        <v>603</v>
      </c>
      <c r="D234" s="305">
        <v>14902.47</v>
      </c>
      <c r="E234" s="305">
        <v>14902.47</v>
      </c>
      <c r="F234" s="305">
        <v>44704.44</v>
      </c>
      <c r="G234" s="306" t="s">
        <v>604</v>
      </c>
      <c r="H234" s="189"/>
      <c r="I234" s="189"/>
      <c r="J234" s="189"/>
    </row>
    <row r="235" spans="1:10" ht="16.95" customHeight="1" thickBot="1" x14ac:dyDescent="0.35">
      <c r="A235" s="336">
        <v>3631</v>
      </c>
      <c r="B235" s="337">
        <v>6121</v>
      </c>
      <c r="C235" s="337" t="s">
        <v>365</v>
      </c>
      <c r="D235" s="338">
        <v>129641.09</v>
      </c>
      <c r="E235" s="338">
        <v>129641.09</v>
      </c>
      <c r="F235" s="339">
        <v>300000</v>
      </c>
      <c r="G235" s="366" t="s">
        <v>605</v>
      </c>
      <c r="H235" s="189"/>
      <c r="I235" s="189"/>
      <c r="J235" s="189"/>
    </row>
    <row r="236" spans="1:10" s="5" customFormat="1" ht="18" customHeight="1" thickBot="1" x14ac:dyDescent="0.35">
      <c r="A236" s="393">
        <v>3631</v>
      </c>
      <c r="B236" s="394" t="s">
        <v>606</v>
      </c>
      <c r="C236" s="394"/>
      <c r="D236" s="395">
        <f>SUM(D229:D235)</f>
        <v>833443.55999999994</v>
      </c>
      <c r="E236" s="395">
        <f t="shared" ref="E236:F236" si="27">SUM(E229:E235)</f>
        <v>830434.00999999989</v>
      </c>
      <c r="F236" s="395">
        <f t="shared" si="27"/>
        <v>984704.44</v>
      </c>
      <c r="G236" s="386" t="s">
        <v>607</v>
      </c>
      <c r="H236" s="317"/>
      <c r="I236" s="317"/>
      <c r="J236" s="317"/>
    </row>
    <row r="237" spans="1:10" ht="16.95" customHeight="1" x14ac:dyDescent="0.3">
      <c r="A237" s="299">
        <v>3632</v>
      </c>
      <c r="B237" s="300">
        <v>5139</v>
      </c>
      <c r="C237" s="300" t="s">
        <v>321</v>
      </c>
      <c r="D237" s="302">
        <v>66000</v>
      </c>
      <c r="E237" s="302">
        <v>65704.7</v>
      </c>
      <c r="F237" s="302">
        <v>100000</v>
      </c>
      <c r="G237" s="303" t="s">
        <v>608</v>
      </c>
      <c r="H237" s="189"/>
      <c r="I237" s="189"/>
      <c r="J237" s="189"/>
    </row>
    <row r="238" spans="1:10" ht="16.95" customHeight="1" x14ac:dyDescent="0.3">
      <c r="A238" s="304">
        <v>3632</v>
      </c>
      <c r="B238" s="301">
        <v>5151</v>
      </c>
      <c r="C238" s="301" t="s">
        <v>412</v>
      </c>
      <c r="D238" s="305">
        <v>1100</v>
      </c>
      <c r="E238" s="305">
        <v>1100</v>
      </c>
      <c r="F238" s="305">
        <v>1100</v>
      </c>
      <c r="G238" s="306" t="s">
        <v>609</v>
      </c>
      <c r="H238" s="189"/>
      <c r="I238" s="189"/>
      <c r="J238" s="189"/>
    </row>
    <row r="239" spans="1:10" ht="16.95" customHeight="1" x14ac:dyDescent="0.3">
      <c r="A239" s="304">
        <v>3632</v>
      </c>
      <c r="B239" s="301">
        <v>5169</v>
      </c>
      <c r="C239" s="301" t="s">
        <v>327</v>
      </c>
      <c r="D239" s="305">
        <v>277000</v>
      </c>
      <c r="E239" s="305">
        <v>276282.5</v>
      </c>
      <c r="F239" s="305">
        <v>300000</v>
      </c>
      <c r="G239" s="306" t="s">
        <v>610</v>
      </c>
      <c r="H239" s="189"/>
      <c r="I239" s="189"/>
      <c r="J239" s="189"/>
    </row>
    <row r="240" spans="1:10" ht="16.95" customHeight="1" x14ac:dyDescent="0.3">
      <c r="A240" s="304">
        <v>3632</v>
      </c>
      <c r="B240" s="301">
        <v>5171</v>
      </c>
      <c r="C240" s="301" t="s">
        <v>329</v>
      </c>
      <c r="D240" s="305">
        <v>264000</v>
      </c>
      <c r="E240" s="305">
        <v>263769.43</v>
      </c>
      <c r="F240" s="305">
        <v>300000</v>
      </c>
      <c r="G240" s="306" t="s">
        <v>611</v>
      </c>
      <c r="H240" s="189"/>
      <c r="I240" s="189"/>
      <c r="J240" s="189"/>
    </row>
    <row r="241" spans="1:10" ht="16.95" customHeight="1" thickBot="1" x14ac:dyDescent="0.35">
      <c r="A241" s="310">
        <v>3632</v>
      </c>
      <c r="B241" s="311">
        <v>5811</v>
      </c>
      <c r="C241" s="311" t="s">
        <v>612</v>
      </c>
      <c r="D241" s="312">
        <v>0</v>
      </c>
      <c r="E241" s="312">
        <v>0</v>
      </c>
      <c r="F241" s="312">
        <v>20000</v>
      </c>
      <c r="G241" s="313" t="s">
        <v>613</v>
      </c>
      <c r="H241" s="189"/>
      <c r="I241" s="189"/>
      <c r="J241" s="189"/>
    </row>
    <row r="242" spans="1:10" s="5" customFormat="1" ht="18" customHeight="1" thickBot="1" x14ac:dyDescent="0.35">
      <c r="A242" s="393">
        <v>3632</v>
      </c>
      <c r="B242" s="394" t="s">
        <v>18</v>
      </c>
      <c r="C242" s="394"/>
      <c r="D242" s="395">
        <f>SUM(D237:D241)</f>
        <v>608100</v>
      </c>
      <c r="E242" s="395">
        <f t="shared" ref="E242:F242" si="28">SUM(E237:E241)</f>
        <v>606856.63</v>
      </c>
      <c r="F242" s="395">
        <f t="shared" si="28"/>
        <v>721100</v>
      </c>
      <c r="G242" s="386" t="s">
        <v>614</v>
      </c>
      <c r="H242" s="317"/>
      <c r="I242" s="317"/>
      <c r="J242" s="317"/>
    </row>
    <row r="243" spans="1:10" ht="16.95" customHeight="1" x14ac:dyDescent="0.3">
      <c r="A243" s="299">
        <v>3633</v>
      </c>
      <c r="B243" s="300">
        <v>5169</v>
      </c>
      <c r="C243" s="300" t="s">
        <v>327</v>
      </c>
      <c r="D243" s="302">
        <v>9680</v>
      </c>
      <c r="E243" s="302">
        <v>9680</v>
      </c>
      <c r="F243" s="302">
        <v>0</v>
      </c>
      <c r="G243" s="335" t="s">
        <v>615</v>
      </c>
      <c r="H243" s="189"/>
      <c r="I243" s="189"/>
      <c r="J243" s="189"/>
    </row>
    <row r="244" spans="1:10" ht="16.95" customHeight="1" thickBot="1" x14ac:dyDescent="0.35">
      <c r="A244" s="336">
        <v>3633</v>
      </c>
      <c r="B244" s="337">
        <v>6121</v>
      </c>
      <c r="C244" s="337" t="s">
        <v>365</v>
      </c>
      <c r="D244" s="338">
        <v>3420</v>
      </c>
      <c r="E244" s="338">
        <v>3420</v>
      </c>
      <c r="F244" s="339">
        <v>4000000</v>
      </c>
      <c r="G244" s="366" t="s">
        <v>616</v>
      </c>
      <c r="H244" s="189"/>
      <c r="I244" s="189"/>
      <c r="J244" s="189"/>
    </row>
    <row r="245" spans="1:10" s="5" customFormat="1" ht="18" customHeight="1" thickBot="1" x14ac:dyDescent="0.35">
      <c r="A245" s="393">
        <v>3633</v>
      </c>
      <c r="B245" s="394" t="s">
        <v>19</v>
      </c>
      <c r="C245" s="394"/>
      <c r="D245" s="395">
        <f>SUM(D243:D244)</f>
        <v>13100</v>
      </c>
      <c r="E245" s="395">
        <f t="shared" ref="E245:F245" si="29">SUM(E243:E244)</f>
        <v>13100</v>
      </c>
      <c r="F245" s="395">
        <f t="shared" si="29"/>
        <v>4000000</v>
      </c>
      <c r="G245" s="408" t="s">
        <v>617</v>
      </c>
      <c r="H245" s="317"/>
      <c r="I245" s="317"/>
      <c r="J245" s="317"/>
    </row>
    <row r="246" spans="1:10" ht="16.95" customHeight="1" x14ac:dyDescent="0.3">
      <c r="A246" s="299">
        <v>3639</v>
      </c>
      <c r="B246" s="300">
        <v>5011</v>
      </c>
      <c r="C246" s="300" t="s">
        <v>377</v>
      </c>
      <c r="D246" s="302">
        <v>5200000</v>
      </c>
      <c r="E246" s="302">
        <v>5144228</v>
      </c>
      <c r="F246" s="334">
        <v>5300000</v>
      </c>
      <c r="G246" s="303" t="s">
        <v>618</v>
      </c>
      <c r="H246" s="189"/>
      <c r="I246" s="189"/>
      <c r="J246" s="189"/>
    </row>
    <row r="247" spans="1:10" ht="16.95" customHeight="1" x14ac:dyDescent="0.3">
      <c r="A247" s="304">
        <v>3639</v>
      </c>
      <c r="B247" s="301">
        <v>5021</v>
      </c>
      <c r="C247" s="301" t="s">
        <v>484</v>
      </c>
      <c r="D247" s="305">
        <v>0</v>
      </c>
      <c r="E247" s="305">
        <v>0</v>
      </c>
      <c r="F247" s="308">
        <v>20000</v>
      </c>
      <c r="G247" s="306" t="s">
        <v>619</v>
      </c>
      <c r="H247" s="189"/>
      <c r="I247" s="189"/>
      <c r="J247" s="189"/>
    </row>
    <row r="248" spans="1:10" ht="16.95" customHeight="1" x14ac:dyDescent="0.3">
      <c r="A248" s="304">
        <v>3639</v>
      </c>
      <c r="B248" s="301">
        <v>5031</v>
      </c>
      <c r="C248" s="301" t="s">
        <v>379</v>
      </c>
      <c r="D248" s="305">
        <v>1290000</v>
      </c>
      <c r="E248" s="305">
        <v>1275783</v>
      </c>
      <c r="F248" s="308">
        <v>1310000</v>
      </c>
      <c r="G248" s="306" t="s">
        <v>620</v>
      </c>
      <c r="H248" s="189"/>
      <c r="I248" s="189"/>
      <c r="J248" s="189"/>
    </row>
    <row r="249" spans="1:10" ht="16.95" customHeight="1" x14ac:dyDescent="0.3">
      <c r="A249" s="304">
        <v>3639</v>
      </c>
      <c r="B249" s="301">
        <v>5032</v>
      </c>
      <c r="C249" s="301" t="s">
        <v>381</v>
      </c>
      <c r="D249" s="305">
        <v>468000</v>
      </c>
      <c r="E249" s="305">
        <v>462978</v>
      </c>
      <c r="F249" s="308">
        <v>475000</v>
      </c>
      <c r="G249" s="306" t="s">
        <v>621</v>
      </c>
      <c r="H249" s="189"/>
      <c r="I249" s="189"/>
      <c r="J249" s="189"/>
    </row>
    <row r="250" spans="1:10" ht="16.95" customHeight="1" x14ac:dyDescent="0.3">
      <c r="A250" s="304">
        <v>3639</v>
      </c>
      <c r="B250" s="301">
        <v>5132</v>
      </c>
      <c r="C250" s="301" t="s">
        <v>408</v>
      </c>
      <c r="D250" s="305">
        <v>66000</v>
      </c>
      <c r="E250" s="305">
        <v>65745.05</v>
      </c>
      <c r="F250" s="305">
        <v>70000</v>
      </c>
      <c r="G250" s="306" t="s">
        <v>622</v>
      </c>
      <c r="H250" s="189"/>
      <c r="I250" s="189"/>
      <c r="J250" s="189"/>
    </row>
    <row r="251" spans="1:10" ht="16.95" customHeight="1" x14ac:dyDescent="0.3">
      <c r="A251" s="304">
        <v>3639</v>
      </c>
      <c r="B251" s="301">
        <v>5133</v>
      </c>
      <c r="C251" s="301" t="s">
        <v>458</v>
      </c>
      <c r="D251" s="305">
        <v>0</v>
      </c>
      <c r="E251" s="305">
        <v>0</v>
      </c>
      <c r="F251" s="305">
        <v>500</v>
      </c>
      <c r="G251" s="306" t="s">
        <v>623</v>
      </c>
      <c r="H251" s="189"/>
      <c r="I251" s="189"/>
      <c r="J251" s="189"/>
    </row>
    <row r="252" spans="1:10" ht="16.95" customHeight="1" x14ac:dyDescent="0.3">
      <c r="A252" s="304">
        <v>3639</v>
      </c>
      <c r="B252" s="301">
        <v>5137</v>
      </c>
      <c r="C252" s="301" t="s">
        <v>317</v>
      </c>
      <c r="D252" s="305">
        <v>127000</v>
      </c>
      <c r="E252" s="305">
        <v>126788.91</v>
      </c>
      <c r="F252" s="305">
        <v>100000</v>
      </c>
      <c r="G252" s="306" t="s">
        <v>624</v>
      </c>
      <c r="H252" s="189"/>
      <c r="I252" s="189"/>
      <c r="J252" s="189"/>
    </row>
    <row r="253" spans="1:10" ht="16.95" customHeight="1" x14ac:dyDescent="0.3">
      <c r="A253" s="304">
        <v>3639</v>
      </c>
      <c r="B253" s="301">
        <v>5139</v>
      </c>
      <c r="C253" s="301" t="s">
        <v>321</v>
      </c>
      <c r="D253" s="305">
        <v>706000</v>
      </c>
      <c r="E253" s="305">
        <v>705513.59</v>
      </c>
      <c r="F253" s="305">
        <v>600000</v>
      </c>
      <c r="G253" s="306" t="s">
        <v>625</v>
      </c>
      <c r="H253" s="189"/>
      <c r="I253" s="189"/>
      <c r="J253" s="189"/>
    </row>
    <row r="254" spans="1:10" ht="16.95" customHeight="1" x14ac:dyDescent="0.3">
      <c r="A254" s="304">
        <v>3639</v>
      </c>
      <c r="B254" s="301">
        <v>5151</v>
      </c>
      <c r="C254" s="301" t="s">
        <v>412</v>
      </c>
      <c r="D254" s="305">
        <v>2900</v>
      </c>
      <c r="E254" s="305">
        <v>2822.79</v>
      </c>
      <c r="F254" s="305">
        <v>3000</v>
      </c>
      <c r="G254" s="306" t="s">
        <v>626</v>
      </c>
      <c r="H254" s="189"/>
      <c r="I254" s="189"/>
      <c r="J254" s="189"/>
    </row>
    <row r="255" spans="1:10" ht="16.95" customHeight="1" x14ac:dyDescent="0.3">
      <c r="A255" s="304">
        <v>3639</v>
      </c>
      <c r="B255" s="301">
        <v>5153</v>
      </c>
      <c r="C255" s="301" t="s">
        <v>464</v>
      </c>
      <c r="D255" s="305">
        <v>24000</v>
      </c>
      <c r="E255" s="305">
        <v>23383.67</v>
      </c>
      <c r="F255" s="305">
        <v>25000</v>
      </c>
      <c r="G255" s="306" t="s">
        <v>627</v>
      </c>
      <c r="H255" s="189"/>
      <c r="I255" s="189"/>
      <c r="J255" s="189"/>
    </row>
    <row r="256" spans="1:10" ht="16.95" customHeight="1" x14ac:dyDescent="0.3">
      <c r="A256" s="304">
        <v>3639</v>
      </c>
      <c r="B256" s="301">
        <v>5154</v>
      </c>
      <c r="C256" s="301" t="s">
        <v>385</v>
      </c>
      <c r="D256" s="305">
        <v>133000</v>
      </c>
      <c r="E256" s="305">
        <v>132570.19</v>
      </c>
      <c r="F256" s="305">
        <v>150000</v>
      </c>
      <c r="G256" s="306" t="s">
        <v>628</v>
      </c>
      <c r="H256" s="189"/>
      <c r="I256" s="189"/>
      <c r="J256" s="189"/>
    </row>
    <row r="257" spans="1:10" ht="16.95" customHeight="1" x14ac:dyDescent="0.3">
      <c r="A257" s="304">
        <v>3639</v>
      </c>
      <c r="B257" s="301">
        <v>5156</v>
      </c>
      <c r="C257" s="301" t="s">
        <v>323</v>
      </c>
      <c r="D257" s="305">
        <v>578000</v>
      </c>
      <c r="E257" s="305">
        <v>577496.15</v>
      </c>
      <c r="F257" s="305">
        <v>500000</v>
      </c>
      <c r="G257" s="306" t="s">
        <v>629</v>
      </c>
      <c r="H257" s="189"/>
      <c r="I257" s="189"/>
      <c r="J257" s="189"/>
    </row>
    <row r="258" spans="1:10" ht="16.95" customHeight="1" x14ac:dyDescent="0.3">
      <c r="A258" s="304">
        <v>3639</v>
      </c>
      <c r="B258" s="301">
        <v>5161</v>
      </c>
      <c r="C258" s="301" t="s">
        <v>341</v>
      </c>
      <c r="D258" s="305">
        <v>0</v>
      </c>
      <c r="E258" s="305">
        <v>0</v>
      </c>
      <c r="F258" s="305">
        <v>0</v>
      </c>
      <c r="G258" s="307" t="s">
        <v>630</v>
      </c>
      <c r="H258" s="189"/>
      <c r="I258" s="189"/>
      <c r="J258" s="189"/>
    </row>
    <row r="259" spans="1:10" ht="16.95" customHeight="1" x14ac:dyDescent="0.3">
      <c r="A259" s="304">
        <v>3639</v>
      </c>
      <c r="B259" s="301">
        <v>5162</v>
      </c>
      <c r="C259" s="301" t="s">
        <v>343</v>
      </c>
      <c r="D259" s="305">
        <v>8900</v>
      </c>
      <c r="E259" s="305">
        <v>8847.26</v>
      </c>
      <c r="F259" s="305">
        <v>10000</v>
      </c>
      <c r="G259" s="306" t="s">
        <v>631</v>
      </c>
      <c r="H259" s="189"/>
      <c r="I259" s="189"/>
      <c r="J259" s="189"/>
    </row>
    <row r="260" spans="1:10" ht="16.95" customHeight="1" x14ac:dyDescent="0.3">
      <c r="A260" s="304">
        <v>3639</v>
      </c>
      <c r="B260" s="301">
        <v>5164</v>
      </c>
      <c r="C260" s="301" t="s">
        <v>325</v>
      </c>
      <c r="D260" s="305">
        <v>26000</v>
      </c>
      <c r="E260" s="305">
        <v>25337</v>
      </c>
      <c r="F260" s="305">
        <v>30000</v>
      </c>
      <c r="G260" s="306" t="s">
        <v>632</v>
      </c>
      <c r="H260" s="189"/>
      <c r="I260" s="189"/>
      <c r="J260" s="189"/>
    </row>
    <row r="261" spans="1:10" ht="16.95" customHeight="1" x14ac:dyDescent="0.3">
      <c r="A261" s="304">
        <v>3639</v>
      </c>
      <c r="B261" s="301">
        <v>5167</v>
      </c>
      <c r="C261" s="301" t="s">
        <v>345</v>
      </c>
      <c r="D261" s="305">
        <v>8000</v>
      </c>
      <c r="E261" s="305">
        <v>7956</v>
      </c>
      <c r="F261" s="305">
        <v>10000</v>
      </c>
      <c r="G261" s="306" t="s">
        <v>633</v>
      </c>
      <c r="H261" s="189"/>
      <c r="I261" s="189"/>
      <c r="J261" s="189"/>
    </row>
    <row r="262" spans="1:10" ht="16.95" customHeight="1" x14ac:dyDescent="0.3">
      <c r="A262" s="304">
        <v>3639</v>
      </c>
      <c r="B262" s="301">
        <v>5169</v>
      </c>
      <c r="C262" s="301" t="s">
        <v>327</v>
      </c>
      <c r="D262" s="305">
        <v>250000</v>
      </c>
      <c r="E262" s="305">
        <v>249082.08</v>
      </c>
      <c r="F262" s="305">
        <v>200000</v>
      </c>
      <c r="G262" s="306" t="s">
        <v>634</v>
      </c>
      <c r="H262" s="189"/>
      <c r="I262" s="189"/>
      <c r="J262" s="189"/>
    </row>
    <row r="263" spans="1:10" ht="16.95" customHeight="1" x14ac:dyDescent="0.3">
      <c r="A263" s="304">
        <v>3639</v>
      </c>
      <c r="B263" s="301">
        <v>5171</v>
      </c>
      <c r="C263" s="301" t="s">
        <v>329</v>
      </c>
      <c r="D263" s="305">
        <v>684000</v>
      </c>
      <c r="E263" s="305">
        <v>683343.14</v>
      </c>
      <c r="F263" s="305">
        <v>500000</v>
      </c>
      <c r="G263" s="306" t="s">
        <v>635</v>
      </c>
      <c r="H263" s="189"/>
      <c r="I263" s="189"/>
      <c r="J263" s="189"/>
    </row>
    <row r="264" spans="1:10" ht="16.95" customHeight="1" x14ac:dyDescent="0.3">
      <c r="A264" s="304">
        <v>3639</v>
      </c>
      <c r="B264" s="301">
        <v>5173</v>
      </c>
      <c r="C264" s="301" t="s">
        <v>349</v>
      </c>
      <c r="D264" s="305">
        <v>0</v>
      </c>
      <c r="E264" s="305">
        <v>0</v>
      </c>
      <c r="F264" s="305">
        <v>4000</v>
      </c>
      <c r="G264" s="306" t="s">
        <v>636</v>
      </c>
      <c r="H264" s="189"/>
      <c r="I264" s="189"/>
      <c r="J264" s="189"/>
    </row>
    <row r="265" spans="1:10" ht="16.95" customHeight="1" x14ac:dyDescent="0.3">
      <c r="A265" s="304">
        <v>3639</v>
      </c>
      <c r="B265" s="301">
        <v>5361</v>
      </c>
      <c r="C265" s="301" t="s">
        <v>637</v>
      </c>
      <c r="D265" s="305">
        <v>0</v>
      </c>
      <c r="E265" s="305">
        <v>0</v>
      </c>
      <c r="F265" s="305">
        <v>10000</v>
      </c>
      <c r="G265" s="306" t="s">
        <v>638</v>
      </c>
      <c r="H265" s="189"/>
      <c r="I265" s="189"/>
      <c r="J265" s="189"/>
    </row>
    <row r="266" spans="1:10" ht="16.95" customHeight="1" x14ac:dyDescent="0.3">
      <c r="A266" s="304">
        <v>3639</v>
      </c>
      <c r="B266" s="301">
        <v>5362</v>
      </c>
      <c r="C266" s="301" t="s">
        <v>548</v>
      </c>
      <c r="D266" s="305">
        <v>2200</v>
      </c>
      <c r="E266" s="305">
        <v>2166</v>
      </c>
      <c r="F266" s="305">
        <v>3000</v>
      </c>
      <c r="G266" s="306" t="s">
        <v>639</v>
      </c>
      <c r="H266" s="189"/>
      <c r="I266" s="189"/>
      <c r="J266" s="189"/>
    </row>
    <row r="267" spans="1:10" ht="16.95" customHeight="1" x14ac:dyDescent="0.3">
      <c r="A267" s="304">
        <v>3639</v>
      </c>
      <c r="B267" s="301">
        <v>5424</v>
      </c>
      <c r="C267" s="301" t="s">
        <v>479</v>
      </c>
      <c r="D267" s="305">
        <v>40000</v>
      </c>
      <c r="E267" s="305">
        <v>37178</v>
      </c>
      <c r="F267" s="308">
        <v>0</v>
      </c>
      <c r="G267" s="307" t="s">
        <v>640</v>
      </c>
      <c r="H267" s="189"/>
      <c r="I267" s="189"/>
      <c r="J267" s="189"/>
    </row>
    <row r="268" spans="1:10" ht="16.95" customHeight="1" x14ac:dyDescent="0.3">
      <c r="A268" s="304">
        <v>3639</v>
      </c>
      <c r="B268" s="301">
        <v>5499</v>
      </c>
      <c r="C268" s="301" t="s">
        <v>481</v>
      </c>
      <c r="D268" s="305">
        <v>152600</v>
      </c>
      <c r="E268" s="305">
        <v>152600</v>
      </c>
      <c r="F268" s="305">
        <v>160000</v>
      </c>
      <c r="G268" s="306" t="s">
        <v>641</v>
      </c>
      <c r="H268" s="189"/>
      <c r="I268" s="189"/>
      <c r="J268" s="189"/>
    </row>
    <row r="269" spans="1:10" ht="16.95" customHeight="1" x14ac:dyDescent="0.3">
      <c r="A269" s="346">
        <v>3639</v>
      </c>
      <c r="B269" s="347">
        <v>6121</v>
      </c>
      <c r="C269" s="347" t="s">
        <v>365</v>
      </c>
      <c r="D269" s="348">
        <v>0</v>
      </c>
      <c r="E269" s="348">
        <v>0</v>
      </c>
      <c r="F269" s="349">
        <v>610000</v>
      </c>
      <c r="G269" s="409" t="s">
        <v>642</v>
      </c>
      <c r="H269" s="189"/>
      <c r="I269" s="189"/>
      <c r="J269" s="189"/>
    </row>
    <row r="270" spans="1:10" ht="16.95" customHeight="1" x14ac:dyDescent="0.3">
      <c r="A270" s="336">
        <v>3639</v>
      </c>
      <c r="B270" s="337">
        <v>6122</v>
      </c>
      <c r="C270" s="337" t="s">
        <v>402</v>
      </c>
      <c r="D270" s="338">
        <v>114073</v>
      </c>
      <c r="E270" s="338">
        <v>114072.9</v>
      </c>
      <c r="F270" s="370">
        <v>275880</v>
      </c>
      <c r="G270" s="410" t="s">
        <v>643</v>
      </c>
      <c r="H270" s="189"/>
      <c r="I270" s="189"/>
      <c r="J270" s="189"/>
    </row>
    <row r="271" spans="1:10" ht="16.95" customHeight="1" thickBot="1" x14ac:dyDescent="0.35">
      <c r="A271" s="351">
        <v>3639</v>
      </c>
      <c r="B271" s="352">
        <v>6130</v>
      </c>
      <c r="C271" s="352" t="s">
        <v>644</v>
      </c>
      <c r="D271" s="353">
        <v>0</v>
      </c>
      <c r="E271" s="353">
        <v>0</v>
      </c>
      <c r="F271" s="354">
        <v>200000</v>
      </c>
      <c r="G271" s="366" t="s">
        <v>645</v>
      </c>
      <c r="H271" s="189"/>
      <c r="I271" s="189"/>
      <c r="J271" s="189"/>
    </row>
    <row r="272" spans="1:10" s="5" customFormat="1" ht="18" customHeight="1" thickBot="1" x14ac:dyDescent="0.35">
      <c r="A272" s="393">
        <v>3639</v>
      </c>
      <c r="B272" s="394" t="s">
        <v>192</v>
      </c>
      <c r="C272" s="394"/>
      <c r="D272" s="395">
        <f>SUM(D246:D271)</f>
        <v>9880673</v>
      </c>
      <c r="E272" s="395">
        <f t="shared" ref="E272:F272" si="30">SUM(E246:E271)</f>
        <v>9797891.7300000004</v>
      </c>
      <c r="F272" s="395">
        <f t="shared" si="30"/>
        <v>10566380</v>
      </c>
      <c r="G272" s="386" t="s">
        <v>646</v>
      </c>
      <c r="H272" s="317"/>
      <c r="I272" s="317"/>
      <c r="J272" s="317"/>
    </row>
    <row r="273" spans="1:10" ht="16.95" customHeight="1" x14ac:dyDescent="0.3">
      <c r="A273" s="299">
        <v>3719</v>
      </c>
      <c r="B273" s="300">
        <v>5166</v>
      </c>
      <c r="C273" s="300" t="s">
        <v>389</v>
      </c>
      <c r="D273" s="302">
        <v>0</v>
      </c>
      <c r="E273" s="302">
        <v>0</v>
      </c>
      <c r="F273" s="334">
        <v>0</v>
      </c>
      <c r="G273" s="307" t="s">
        <v>647</v>
      </c>
      <c r="H273" s="189"/>
      <c r="I273" s="189"/>
      <c r="J273" s="189"/>
    </row>
    <row r="274" spans="1:10" ht="16.95" customHeight="1" thickBot="1" x14ac:dyDescent="0.35">
      <c r="A274" s="310">
        <v>3719</v>
      </c>
      <c r="B274" s="311">
        <v>5167</v>
      </c>
      <c r="C274" s="311" t="s">
        <v>345</v>
      </c>
      <c r="D274" s="312">
        <v>0</v>
      </c>
      <c r="E274" s="312">
        <v>0</v>
      </c>
      <c r="F274" s="330">
        <v>1500</v>
      </c>
      <c r="G274" s="313" t="s">
        <v>648</v>
      </c>
      <c r="H274" s="189"/>
      <c r="I274" s="189"/>
      <c r="J274" s="189"/>
    </row>
    <row r="275" spans="1:10" s="5" customFormat="1" ht="18" customHeight="1" thickBot="1" x14ac:dyDescent="0.35">
      <c r="A275" s="393">
        <v>3719</v>
      </c>
      <c r="B275" s="394" t="s">
        <v>649</v>
      </c>
      <c r="C275" s="394"/>
      <c r="D275" s="395">
        <f>SUM(D273:D274)</f>
        <v>0</v>
      </c>
      <c r="E275" s="395">
        <f t="shared" ref="E275:F275" si="31">SUM(E273:E274)</f>
        <v>0</v>
      </c>
      <c r="F275" s="395">
        <f t="shared" si="31"/>
        <v>1500</v>
      </c>
      <c r="G275" s="386" t="s">
        <v>650</v>
      </c>
      <c r="H275" s="317"/>
      <c r="I275" s="317"/>
      <c r="J275" s="317"/>
    </row>
    <row r="276" spans="1:10" ht="16.95" customHeight="1" thickBot="1" x14ac:dyDescent="0.35">
      <c r="A276" s="341">
        <v>3721</v>
      </c>
      <c r="B276" s="342">
        <v>5169</v>
      </c>
      <c r="C276" s="342" t="s">
        <v>327</v>
      </c>
      <c r="D276" s="343">
        <v>2000</v>
      </c>
      <c r="E276" s="343">
        <v>1522.96</v>
      </c>
      <c r="F276" s="343">
        <v>3000</v>
      </c>
      <c r="G276" s="411" t="s">
        <v>651</v>
      </c>
      <c r="H276" s="189"/>
      <c r="I276" s="189"/>
      <c r="J276" s="189"/>
    </row>
    <row r="277" spans="1:10" s="5" customFormat="1" ht="18" customHeight="1" thickBot="1" x14ac:dyDescent="0.35">
      <c r="A277" s="393">
        <v>3721</v>
      </c>
      <c r="B277" s="394" t="s">
        <v>21</v>
      </c>
      <c r="C277" s="394"/>
      <c r="D277" s="395">
        <f>SUM(D276)</f>
        <v>2000</v>
      </c>
      <c r="E277" s="395">
        <f t="shared" ref="E277:F277" si="32">SUM(E276)</f>
        <v>1522.96</v>
      </c>
      <c r="F277" s="395">
        <f t="shared" si="32"/>
        <v>3000</v>
      </c>
      <c r="G277" s="386" t="s">
        <v>652</v>
      </c>
      <c r="H277" s="317"/>
      <c r="I277" s="317"/>
      <c r="J277" s="317"/>
    </row>
    <row r="278" spans="1:10" ht="16.95" customHeight="1" x14ac:dyDescent="0.3">
      <c r="A278" s="299">
        <v>3722</v>
      </c>
      <c r="B278" s="300">
        <v>5138</v>
      </c>
      <c r="C278" s="300" t="s">
        <v>319</v>
      </c>
      <c r="D278" s="302">
        <v>2800</v>
      </c>
      <c r="E278" s="302">
        <v>2787.01</v>
      </c>
      <c r="F278" s="302">
        <v>3000</v>
      </c>
      <c r="G278" s="303" t="s">
        <v>653</v>
      </c>
      <c r="H278" s="189"/>
      <c r="I278" s="189"/>
      <c r="J278" s="189"/>
    </row>
    <row r="279" spans="1:10" ht="16.95" customHeight="1" x14ac:dyDescent="0.3">
      <c r="A279" s="304">
        <v>3722</v>
      </c>
      <c r="B279" s="301">
        <v>5139</v>
      </c>
      <c r="C279" s="301" t="s">
        <v>321</v>
      </c>
      <c r="D279" s="305">
        <v>1189</v>
      </c>
      <c r="E279" s="305">
        <v>1189</v>
      </c>
      <c r="F279" s="305">
        <v>2000</v>
      </c>
      <c r="G279" s="306" t="s">
        <v>654</v>
      </c>
      <c r="H279" s="189"/>
      <c r="I279" s="189"/>
      <c r="J279" s="189"/>
    </row>
    <row r="280" spans="1:10" ht="16.95" customHeight="1" x14ac:dyDescent="0.3">
      <c r="A280" s="304">
        <v>3722</v>
      </c>
      <c r="B280" s="301">
        <v>5162</v>
      </c>
      <c r="C280" s="301" t="s">
        <v>343</v>
      </c>
      <c r="D280" s="305">
        <v>1800</v>
      </c>
      <c r="E280" s="305">
        <v>1755.32</v>
      </c>
      <c r="F280" s="305">
        <v>12000</v>
      </c>
      <c r="G280" s="306" t="s">
        <v>655</v>
      </c>
      <c r="H280" s="189"/>
      <c r="I280" s="189"/>
      <c r="J280" s="189"/>
    </row>
    <row r="281" spans="1:10" ht="16.95" customHeight="1" x14ac:dyDescent="0.3">
      <c r="A281" s="304">
        <v>3722</v>
      </c>
      <c r="B281" s="301">
        <v>5164</v>
      </c>
      <c r="C281" s="301" t="s">
        <v>325</v>
      </c>
      <c r="D281" s="305">
        <v>0</v>
      </c>
      <c r="E281" s="305">
        <v>0</v>
      </c>
      <c r="F281" s="305">
        <v>2000</v>
      </c>
      <c r="G281" s="306" t="s">
        <v>656</v>
      </c>
      <c r="H281" s="189"/>
      <c r="I281" s="189"/>
      <c r="J281" s="189"/>
    </row>
    <row r="282" spans="1:10" ht="16.95" customHeight="1" x14ac:dyDescent="0.3">
      <c r="A282" s="304">
        <v>3722</v>
      </c>
      <c r="B282" s="301">
        <v>5166</v>
      </c>
      <c r="C282" s="301" t="s">
        <v>389</v>
      </c>
      <c r="D282" s="305">
        <v>3700</v>
      </c>
      <c r="E282" s="305">
        <v>3625</v>
      </c>
      <c r="F282" s="305">
        <v>10000</v>
      </c>
      <c r="G282" s="306" t="s">
        <v>657</v>
      </c>
      <c r="H282" s="189"/>
      <c r="I282" s="189"/>
      <c r="J282" s="189"/>
    </row>
    <row r="283" spans="1:10" ht="16.95" customHeight="1" x14ac:dyDescent="0.3">
      <c r="A283" s="304">
        <v>3722</v>
      </c>
      <c r="B283" s="301">
        <v>5167</v>
      </c>
      <c r="C283" s="301" t="s">
        <v>345</v>
      </c>
      <c r="D283" s="305">
        <v>0</v>
      </c>
      <c r="E283" s="305">
        <v>0</v>
      </c>
      <c r="F283" s="305">
        <v>1500</v>
      </c>
      <c r="G283" s="306" t="s">
        <v>658</v>
      </c>
      <c r="H283" s="189"/>
      <c r="I283" s="189"/>
      <c r="J283" s="189"/>
    </row>
    <row r="284" spans="1:10" ht="30" customHeight="1" x14ac:dyDescent="0.3">
      <c r="A284" s="304">
        <v>3722</v>
      </c>
      <c r="B284" s="301">
        <v>5169</v>
      </c>
      <c r="C284" s="301" t="s">
        <v>327</v>
      </c>
      <c r="D284" s="305">
        <v>2070000</v>
      </c>
      <c r="E284" s="305">
        <v>2069940.15</v>
      </c>
      <c r="F284" s="305">
        <v>2000000</v>
      </c>
      <c r="G284" s="306" t="s">
        <v>659</v>
      </c>
      <c r="H284" s="189"/>
      <c r="I284" s="189"/>
      <c r="J284" s="189"/>
    </row>
    <row r="285" spans="1:10" ht="16.95" customHeight="1" x14ac:dyDescent="0.3">
      <c r="A285" s="310">
        <v>3722</v>
      </c>
      <c r="B285" s="311">
        <v>5171</v>
      </c>
      <c r="C285" s="311" t="s">
        <v>329</v>
      </c>
      <c r="D285" s="312">
        <v>0</v>
      </c>
      <c r="E285" s="312">
        <v>0</v>
      </c>
      <c r="F285" s="312">
        <v>10000</v>
      </c>
      <c r="G285" s="313" t="s">
        <v>660</v>
      </c>
      <c r="H285" s="189"/>
      <c r="I285" s="189"/>
      <c r="J285" s="189"/>
    </row>
    <row r="286" spans="1:10" ht="16.95" customHeight="1" thickBot="1" x14ac:dyDescent="0.35">
      <c r="A286" s="359">
        <v>3722</v>
      </c>
      <c r="B286" s="360">
        <v>6121</v>
      </c>
      <c r="C286" s="360" t="s">
        <v>365</v>
      </c>
      <c r="D286" s="361">
        <v>0</v>
      </c>
      <c r="E286" s="361">
        <v>0</v>
      </c>
      <c r="F286" s="412">
        <v>500000</v>
      </c>
      <c r="G286" s="413" t="s">
        <v>661</v>
      </c>
      <c r="H286" s="189"/>
      <c r="I286" s="189"/>
      <c r="J286" s="189"/>
    </row>
    <row r="287" spans="1:10" s="5" customFormat="1" ht="18" customHeight="1" thickBot="1" x14ac:dyDescent="0.35">
      <c r="A287" s="393">
        <v>3722</v>
      </c>
      <c r="B287" s="394" t="s">
        <v>22</v>
      </c>
      <c r="C287" s="394"/>
      <c r="D287" s="395">
        <f>SUM(D278:D286)</f>
        <v>2079489</v>
      </c>
      <c r="E287" s="395">
        <f>SUM(E278:E286)</f>
        <v>2079296.48</v>
      </c>
      <c r="F287" s="395">
        <f>SUM(F278:F286)</f>
        <v>2540500</v>
      </c>
      <c r="G287" s="386" t="s">
        <v>662</v>
      </c>
      <c r="H287" s="317"/>
      <c r="I287" s="317"/>
      <c r="J287" s="317"/>
    </row>
    <row r="288" spans="1:10" ht="18" customHeight="1" thickBot="1" x14ac:dyDescent="0.35">
      <c r="A288" s="341">
        <v>3724</v>
      </c>
      <c r="B288" s="342">
        <v>5169</v>
      </c>
      <c r="C288" s="414" t="s">
        <v>327</v>
      </c>
      <c r="D288" s="343">
        <v>8000</v>
      </c>
      <c r="E288" s="343">
        <v>7667</v>
      </c>
      <c r="F288" s="343">
        <v>8000</v>
      </c>
      <c r="G288" s="411" t="s">
        <v>663</v>
      </c>
      <c r="H288" s="189"/>
      <c r="I288" s="189"/>
      <c r="J288" s="189"/>
    </row>
    <row r="289" spans="1:10" s="5" customFormat="1" ht="18" customHeight="1" thickBot="1" x14ac:dyDescent="0.35">
      <c r="A289" s="314">
        <v>3724</v>
      </c>
      <c r="B289" s="332" t="s">
        <v>23</v>
      </c>
      <c r="C289" s="332"/>
      <c r="D289" s="315">
        <f>SUM(D288)</f>
        <v>8000</v>
      </c>
      <c r="E289" s="315">
        <f t="shared" ref="E289:F289" si="33">SUM(E288)</f>
        <v>7667</v>
      </c>
      <c r="F289" s="315">
        <f t="shared" si="33"/>
        <v>8000</v>
      </c>
      <c r="G289" s="333" t="s">
        <v>664</v>
      </c>
      <c r="H289" s="317"/>
      <c r="I289" s="317"/>
      <c r="J289" s="317"/>
    </row>
    <row r="290" spans="1:10" ht="16.95" customHeight="1" x14ac:dyDescent="0.3">
      <c r="A290" s="299">
        <v>3725</v>
      </c>
      <c r="B290" s="300">
        <v>5139</v>
      </c>
      <c r="C290" s="300" t="s">
        <v>321</v>
      </c>
      <c r="D290" s="302">
        <v>18400</v>
      </c>
      <c r="E290" s="302">
        <v>18316.759999999998</v>
      </c>
      <c r="F290" s="302">
        <v>20000</v>
      </c>
      <c r="G290" s="303" t="s">
        <v>665</v>
      </c>
      <c r="H290" s="189"/>
      <c r="I290" s="189"/>
      <c r="J290" s="189"/>
    </row>
    <row r="291" spans="1:10" ht="16.95" customHeight="1" x14ac:dyDescent="0.3">
      <c r="A291" s="304">
        <v>3725</v>
      </c>
      <c r="B291" s="301">
        <v>5164</v>
      </c>
      <c r="C291" s="301" t="s">
        <v>325</v>
      </c>
      <c r="D291" s="305">
        <v>0</v>
      </c>
      <c r="E291" s="305">
        <v>0</v>
      </c>
      <c r="F291" s="305">
        <v>0</v>
      </c>
      <c r="G291" s="307" t="s">
        <v>666</v>
      </c>
      <c r="H291" s="189"/>
      <c r="I291" s="189"/>
      <c r="J291" s="189"/>
    </row>
    <row r="292" spans="1:10" ht="16.95" customHeight="1" x14ac:dyDescent="0.3">
      <c r="A292" s="304">
        <v>3725</v>
      </c>
      <c r="B292" s="301">
        <v>5169</v>
      </c>
      <c r="C292" s="301" t="s">
        <v>327</v>
      </c>
      <c r="D292" s="305">
        <v>353000</v>
      </c>
      <c r="E292" s="305">
        <v>352872.94</v>
      </c>
      <c r="F292" s="305">
        <v>350000</v>
      </c>
      <c r="G292" s="306" t="s">
        <v>667</v>
      </c>
      <c r="H292" s="189"/>
      <c r="I292" s="189"/>
      <c r="J292" s="189"/>
    </row>
    <row r="293" spans="1:10" ht="16.95" customHeight="1" thickBot="1" x14ac:dyDescent="0.35">
      <c r="A293" s="310">
        <v>3725</v>
      </c>
      <c r="B293" s="311">
        <v>5171</v>
      </c>
      <c r="C293" s="311" t="s">
        <v>329</v>
      </c>
      <c r="D293" s="312">
        <v>0</v>
      </c>
      <c r="E293" s="312">
        <v>0</v>
      </c>
      <c r="F293" s="312">
        <v>0</v>
      </c>
      <c r="G293" s="415" t="s">
        <v>668</v>
      </c>
      <c r="H293" s="189"/>
      <c r="I293" s="189"/>
      <c r="J293" s="189"/>
    </row>
    <row r="294" spans="1:10" s="5" customFormat="1" ht="18" customHeight="1" thickBot="1" x14ac:dyDescent="0.35">
      <c r="A294" s="393">
        <v>3725</v>
      </c>
      <c r="B294" s="394" t="s">
        <v>194</v>
      </c>
      <c r="C294" s="394"/>
      <c r="D294" s="395">
        <f>SUM(D290:D293)</f>
        <v>371400</v>
      </c>
      <c r="E294" s="395">
        <f t="shared" ref="E294:F294" si="34">SUM(E290:E293)</f>
        <v>371189.7</v>
      </c>
      <c r="F294" s="395">
        <f t="shared" si="34"/>
        <v>370000</v>
      </c>
      <c r="G294" s="386" t="s">
        <v>669</v>
      </c>
      <c r="H294" s="317"/>
      <c r="I294" s="317"/>
      <c r="J294" s="317"/>
    </row>
    <row r="295" spans="1:10" ht="16.95" customHeight="1" thickBot="1" x14ac:dyDescent="0.35">
      <c r="A295" s="341">
        <v>3729</v>
      </c>
      <c r="B295" s="342">
        <v>5164</v>
      </c>
      <c r="C295" s="342" t="s">
        <v>325</v>
      </c>
      <c r="D295" s="343">
        <v>2420</v>
      </c>
      <c r="E295" s="343">
        <v>2420</v>
      </c>
      <c r="F295" s="343">
        <v>2420</v>
      </c>
      <c r="G295" s="411" t="s">
        <v>670</v>
      </c>
      <c r="H295" s="189"/>
      <c r="I295" s="189"/>
      <c r="J295" s="189"/>
    </row>
    <row r="296" spans="1:10" s="5" customFormat="1" ht="18" customHeight="1" thickBot="1" x14ac:dyDescent="0.35">
      <c r="A296" s="314">
        <v>3729</v>
      </c>
      <c r="B296" s="332" t="s">
        <v>25</v>
      </c>
      <c r="C296" s="332"/>
      <c r="D296" s="315">
        <f>SUM(D295)</f>
        <v>2420</v>
      </c>
      <c r="E296" s="315">
        <f t="shared" ref="E296:F296" si="35">SUM(E295)</f>
        <v>2420</v>
      </c>
      <c r="F296" s="315">
        <f t="shared" si="35"/>
        <v>2420</v>
      </c>
      <c r="G296" s="333" t="s">
        <v>671</v>
      </c>
      <c r="H296" s="317"/>
      <c r="I296" s="317"/>
      <c r="J296" s="317"/>
    </row>
    <row r="297" spans="1:10" ht="16.95" customHeight="1" x14ac:dyDescent="0.3">
      <c r="A297" s="299">
        <v>3745</v>
      </c>
      <c r="B297" s="300">
        <v>5011</v>
      </c>
      <c r="C297" s="300" t="s">
        <v>377</v>
      </c>
      <c r="D297" s="302">
        <v>600000</v>
      </c>
      <c r="E297" s="302">
        <v>596636</v>
      </c>
      <c r="F297" s="334">
        <v>230000</v>
      </c>
      <c r="G297" s="303" t="s">
        <v>672</v>
      </c>
      <c r="H297" s="189"/>
      <c r="I297" s="189"/>
      <c r="J297" s="189"/>
    </row>
    <row r="298" spans="1:10" ht="16.95" customHeight="1" x14ac:dyDescent="0.3">
      <c r="A298" s="304">
        <v>3745</v>
      </c>
      <c r="B298" s="301">
        <v>5031</v>
      </c>
      <c r="C298" s="301" t="s">
        <v>379</v>
      </c>
      <c r="D298" s="305">
        <v>149000</v>
      </c>
      <c r="E298" s="305">
        <v>147979</v>
      </c>
      <c r="F298" s="308">
        <v>54600</v>
      </c>
      <c r="G298" s="416" t="s">
        <v>673</v>
      </c>
      <c r="H298" s="189"/>
      <c r="I298" s="189"/>
      <c r="J298" s="189"/>
    </row>
    <row r="299" spans="1:10" ht="16.95" customHeight="1" x14ac:dyDescent="0.3">
      <c r="A299" s="304">
        <v>3745</v>
      </c>
      <c r="B299" s="301">
        <v>5032</v>
      </c>
      <c r="C299" s="301" t="s">
        <v>381</v>
      </c>
      <c r="D299" s="305">
        <v>54000</v>
      </c>
      <c r="E299" s="305">
        <v>53694</v>
      </c>
      <c r="F299" s="308">
        <v>19800</v>
      </c>
      <c r="G299" s="416" t="s">
        <v>674</v>
      </c>
      <c r="H299" s="189"/>
      <c r="I299" s="189"/>
      <c r="J299" s="189"/>
    </row>
    <row r="300" spans="1:10" ht="16.95" customHeight="1" x14ac:dyDescent="0.3">
      <c r="A300" s="304">
        <v>3745</v>
      </c>
      <c r="B300" s="301">
        <v>5132</v>
      </c>
      <c r="C300" s="301" t="s">
        <v>408</v>
      </c>
      <c r="D300" s="305">
        <v>3500</v>
      </c>
      <c r="E300" s="305">
        <v>3403.3</v>
      </c>
      <c r="F300" s="305">
        <v>5000</v>
      </c>
      <c r="G300" s="306" t="s">
        <v>675</v>
      </c>
      <c r="H300" s="189"/>
      <c r="I300" s="189"/>
      <c r="J300" s="189"/>
    </row>
    <row r="301" spans="1:10" ht="16.95" customHeight="1" x14ac:dyDescent="0.3">
      <c r="A301" s="304">
        <v>3745</v>
      </c>
      <c r="B301" s="301">
        <v>5139</v>
      </c>
      <c r="C301" s="301" t="s">
        <v>321</v>
      </c>
      <c r="D301" s="305">
        <v>35500</v>
      </c>
      <c r="E301" s="305">
        <v>35273</v>
      </c>
      <c r="F301" s="305">
        <v>40000</v>
      </c>
      <c r="G301" s="306" t="s">
        <v>676</v>
      </c>
      <c r="H301" s="189"/>
      <c r="I301" s="189"/>
      <c r="J301" s="189"/>
    </row>
    <row r="302" spans="1:10" ht="16.95" customHeight="1" x14ac:dyDescent="0.3">
      <c r="A302" s="304">
        <v>3745</v>
      </c>
      <c r="B302" s="301">
        <v>5151</v>
      </c>
      <c r="C302" s="301" t="s">
        <v>412</v>
      </c>
      <c r="D302" s="305">
        <v>600</v>
      </c>
      <c r="E302" s="305">
        <v>600</v>
      </c>
      <c r="F302" s="305">
        <v>600</v>
      </c>
      <c r="G302" s="306" t="s">
        <v>677</v>
      </c>
      <c r="H302" s="189"/>
      <c r="I302" s="189"/>
      <c r="J302" s="189"/>
    </row>
    <row r="303" spans="1:10" ht="16.95" customHeight="1" x14ac:dyDescent="0.3">
      <c r="A303" s="304">
        <v>3745</v>
      </c>
      <c r="B303" s="301">
        <v>5156</v>
      </c>
      <c r="C303" s="301" t="s">
        <v>323</v>
      </c>
      <c r="D303" s="305">
        <v>0</v>
      </c>
      <c r="E303" s="305">
        <v>0</v>
      </c>
      <c r="F303" s="305">
        <v>0</v>
      </c>
      <c r="G303" s="307" t="s">
        <v>678</v>
      </c>
      <c r="H303" s="189"/>
      <c r="I303" s="189"/>
      <c r="J303" s="189"/>
    </row>
    <row r="304" spans="1:10" ht="30" customHeight="1" x14ac:dyDescent="0.3">
      <c r="A304" s="304">
        <v>3745</v>
      </c>
      <c r="B304" s="301">
        <v>5169</v>
      </c>
      <c r="C304" s="301" t="s">
        <v>327</v>
      </c>
      <c r="D304" s="305">
        <v>1213000</v>
      </c>
      <c r="E304" s="305">
        <v>1212488.8999999999</v>
      </c>
      <c r="F304" s="305">
        <v>1000000</v>
      </c>
      <c r="G304" s="306" t="s">
        <v>679</v>
      </c>
      <c r="H304" s="189"/>
      <c r="I304" s="189"/>
      <c r="J304" s="189"/>
    </row>
    <row r="305" spans="1:10" ht="16.95" customHeight="1" x14ac:dyDescent="0.3">
      <c r="A305" s="304">
        <v>3745</v>
      </c>
      <c r="B305" s="301">
        <v>5171</v>
      </c>
      <c r="C305" s="301" t="s">
        <v>329</v>
      </c>
      <c r="D305" s="305">
        <v>29000</v>
      </c>
      <c r="E305" s="305">
        <v>28420</v>
      </c>
      <c r="F305" s="305">
        <v>30000</v>
      </c>
      <c r="G305" s="306" t="s">
        <v>680</v>
      </c>
      <c r="H305" s="189"/>
      <c r="I305" s="189"/>
      <c r="J305" s="189"/>
    </row>
    <row r="306" spans="1:10" ht="30" customHeight="1" x14ac:dyDescent="0.3">
      <c r="A306" s="304">
        <v>3745</v>
      </c>
      <c r="B306" s="301">
        <v>5192</v>
      </c>
      <c r="C306" s="301" t="s">
        <v>580</v>
      </c>
      <c r="D306" s="305">
        <v>1000</v>
      </c>
      <c r="E306" s="305">
        <v>1000</v>
      </c>
      <c r="F306" s="305">
        <v>0</v>
      </c>
      <c r="G306" s="307" t="s">
        <v>681</v>
      </c>
      <c r="H306" s="189"/>
      <c r="I306" s="189"/>
      <c r="J306" s="189"/>
    </row>
    <row r="307" spans="1:10" ht="16.95" customHeight="1" x14ac:dyDescent="0.3">
      <c r="A307" s="304">
        <v>3745</v>
      </c>
      <c r="B307" s="301">
        <v>5424</v>
      </c>
      <c r="C307" s="301" t="s">
        <v>479</v>
      </c>
      <c r="D307" s="305">
        <v>10500</v>
      </c>
      <c r="E307" s="305">
        <v>10397</v>
      </c>
      <c r="F307" s="308">
        <v>0</v>
      </c>
      <c r="G307" s="307" t="s">
        <v>682</v>
      </c>
      <c r="H307" s="189"/>
      <c r="I307" s="189"/>
      <c r="J307" s="189"/>
    </row>
    <row r="308" spans="1:10" ht="16.95" customHeight="1" thickBot="1" x14ac:dyDescent="0.35">
      <c r="A308" s="310">
        <v>3745</v>
      </c>
      <c r="B308" s="311">
        <v>5499</v>
      </c>
      <c r="C308" s="311" t="s">
        <v>481</v>
      </c>
      <c r="D308" s="312">
        <v>29800</v>
      </c>
      <c r="E308" s="312">
        <v>29800</v>
      </c>
      <c r="F308" s="312">
        <v>30000</v>
      </c>
      <c r="G308" s="313" t="s">
        <v>683</v>
      </c>
      <c r="H308" s="189"/>
      <c r="I308" s="189"/>
      <c r="J308" s="189"/>
    </row>
    <row r="309" spans="1:10" s="5" customFormat="1" ht="18" customHeight="1" thickBot="1" x14ac:dyDescent="0.35">
      <c r="A309" s="314">
        <v>3745</v>
      </c>
      <c r="B309" s="332" t="s">
        <v>684</v>
      </c>
      <c r="C309" s="332"/>
      <c r="D309" s="315">
        <f>SUM(D297:D308)</f>
        <v>2125900</v>
      </c>
      <c r="E309" s="315">
        <f t="shared" ref="E309:F309" si="36">SUM(E297:E308)</f>
        <v>2119691.2000000002</v>
      </c>
      <c r="F309" s="315">
        <f t="shared" si="36"/>
        <v>1410000</v>
      </c>
      <c r="G309" s="333" t="s">
        <v>685</v>
      </c>
      <c r="H309" s="317"/>
      <c r="I309" s="317"/>
      <c r="J309" s="317"/>
    </row>
    <row r="310" spans="1:10" ht="16.95" customHeight="1" thickBot="1" x14ac:dyDescent="0.35">
      <c r="A310" s="341">
        <v>3769</v>
      </c>
      <c r="B310" s="301">
        <v>5365</v>
      </c>
      <c r="C310" s="301" t="s">
        <v>396</v>
      </c>
      <c r="D310" s="305">
        <v>0</v>
      </c>
      <c r="E310" s="305">
        <v>0</v>
      </c>
      <c r="F310" s="308">
        <v>10446</v>
      </c>
      <c r="G310" s="309" t="s">
        <v>686</v>
      </c>
      <c r="H310" s="189"/>
      <c r="I310" s="189"/>
      <c r="J310" s="189"/>
    </row>
    <row r="311" spans="1:10" s="5" customFormat="1" ht="18" customHeight="1" thickBot="1" x14ac:dyDescent="0.35">
      <c r="A311" s="314">
        <v>3769</v>
      </c>
      <c r="B311" s="332" t="s">
        <v>687</v>
      </c>
      <c r="C311" s="332"/>
      <c r="D311" s="315">
        <f>SUM(D310)</f>
        <v>0</v>
      </c>
      <c r="E311" s="315">
        <f t="shared" ref="E311:F311" si="37">SUM(E310)</f>
        <v>0</v>
      </c>
      <c r="F311" s="315">
        <f t="shared" si="37"/>
        <v>10446</v>
      </c>
      <c r="G311" s="333" t="s">
        <v>687</v>
      </c>
      <c r="H311" s="317"/>
      <c r="I311" s="317"/>
      <c r="J311" s="317"/>
    </row>
    <row r="312" spans="1:10" ht="16.95" customHeight="1" x14ac:dyDescent="0.3">
      <c r="A312" s="299">
        <v>3900</v>
      </c>
      <c r="B312" s="300">
        <v>5194</v>
      </c>
      <c r="C312" s="300" t="s">
        <v>353</v>
      </c>
      <c r="D312" s="302">
        <v>1800</v>
      </c>
      <c r="E312" s="302">
        <v>1799</v>
      </c>
      <c r="F312" s="302">
        <v>1000</v>
      </c>
      <c r="G312" s="303" t="s">
        <v>688</v>
      </c>
      <c r="H312" s="189"/>
      <c r="I312" s="189"/>
      <c r="J312" s="189"/>
    </row>
    <row r="313" spans="1:10" s="3" customFormat="1" ht="30" customHeight="1" x14ac:dyDescent="0.3">
      <c r="A313" s="399">
        <v>3900</v>
      </c>
      <c r="B313" s="400">
        <v>5222</v>
      </c>
      <c r="C313" s="400" t="s">
        <v>38</v>
      </c>
      <c r="D313" s="308">
        <v>40000</v>
      </c>
      <c r="E313" s="308">
        <v>40000</v>
      </c>
      <c r="F313" s="308">
        <v>40000</v>
      </c>
      <c r="G313" s="309" t="s">
        <v>689</v>
      </c>
      <c r="H313" s="405"/>
      <c r="I313" s="405"/>
      <c r="J313" s="405"/>
    </row>
    <row r="314" spans="1:10" ht="16.95" customHeight="1" x14ac:dyDescent="0.3">
      <c r="A314" s="304">
        <v>3900</v>
      </c>
      <c r="B314" s="301">
        <v>5492</v>
      </c>
      <c r="C314" s="301" t="s">
        <v>690</v>
      </c>
      <c r="D314" s="305">
        <v>20000</v>
      </c>
      <c r="E314" s="305">
        <v>20000</v>
      </c>
      <c r="F314" s="305">
        <v>0</v>
      </c>
      <c r="G314" s="307" t="s">
        <v>691</v>
      </c>
      <c r="H314" s="189"/>
      <c r="I314" s="189"/>
      <c r="J314" s="189"/>
    </row>
    <row r="315" spans="1:10" ht="16.95" customHeight="1" x14ac:dyDescent="0.3">
      <c r="A315" s="304">
        <v>3900</v>
      </c>
      <c r="B315" s="301">
        <v>5909</v>
      </c>
      <c r="C315" s="301" t="s">
        <v>332</v>
      </c>
      <c r="D315" s="305">
        <v>66853.899999999994</v>
      </c>
      <c r="E315" s="305">
        <v>0</v>
      </c>
      <c r="F315" s="308">
        <v>221237.56</v>
      </c>
      <c r="G315" s="417" t="s">
        <v>692</v>
      </c>
      <c r="H315" s="189"/>
      <c r="I315" s="189"/>
      <c r="J315" s="189"/>
    </row>
    <row r="316" spans="1:10" ht="16.95" customHeight="1" thickBot="1" x14ac:dyDescent="0.35">
      <c r="A316" s="336">
        <v>3900</v>
      </c>
      <c r="B316" s="337">
        <v>6909</v>
      </c>
      <c r="C316" s="337" t="s">
        <v>428</v>
      </c>
      <c r="D316" s="338">
        <v>84925.91</v>
      </c>
      <c r="E316" s="338">
        <v>0</v>
      </c>
      <c r="F316" s="370">
        <v>1814120</v>
      </c>
      <c r="G316" s="366" t="s">
        <v>693</v>
      </c>
      <c r="H316" s="189"/>
      <c r="I316" s="189"/>
      <c r="J316" s="189"/>
    </row>
    <row r="317" spans="1:10" s="5" customFormat="1" ht="18" customHeight="1" thickBot="1" x14ac:dyDescent="0.35">
      <c r="A317" s="393">
        <v>3900</v>
      </c>
      <c r="B317" s="394" t="s">
        <v>694</v>
      </c>
      <c r="C317" s="394"/>
      <c r="D317" s="395">
        <f>SUM(D312:D316)</f>
        <v>213579.81</v>
      </c>
      <c r="E317" s="395">
        <f t="shared" ref="E317:F317" si="38">SUM(E312:E316)</f>
        <v>61799</v>
      </c>
      <c r="F317" s="395">
        <f t="shared" si="38"/>
        <v>2076357.56</v>
      </c>
      <c r="G317" s="418" t="s">
        <v>695</v>
      </c>
      <c r="H317" s="317"/>
      <c r="I317" s="317"/>
      <c r="J317" s="317"/>
    </row>
    <row r="318" spans="1:10" s="317" customFormat="1" ht="18" customHeight="1" thickBot="1" x14ac:dyDescent="0.35">
      <c r="A318" s="367" t="s">
        <v>174</v>
      </c>
      <c r="B318" s="558" t="s">
        <v>175</v>
      </c>
      <c r="C318" s="558"/>
      <c r="D318" s="368">
        <f>SUM(D317,D311,D309,D296,D294,D289,D287,D277,D275,D272,D245,D242,D236,D228,D216,D200,D186,D177,D161,D154,D151,D149,D145,D127,D104,D101,D98,D93)</f>
        <v>50000000</v>
      </c>
      <c r="E318" s="368">
        <f t="shared" ref="E318:F318" si="39">SUM(E317,E311,E309,E296,E294,E289,E287,E277,E275,E272,E245,E242,E236,E228,E216,E200,E186,E177,E161,E154,E151,E149,E145,E127,E104,E101,E98,E93)</f>
        <v>49707591.93999999</v>
      </c>
      <c r="F318" s="368">
        <f t="shared" si="39"/>
        <v>53000000</v>
      </c>
      <c r="G318" s="369" t="s">
        <v>696</v>
      </c>
    </row>
    <row r="319" spans="1:10" s="317" customFormat="1" ht="18" customHeight="1" x14ac:dyDescent="0.3">
      <c r="A319" s="321" t="s">
        <v>336</v>
      </c>
      <c r="B319" s="560" t="s">
        <v>337</v>
      </c>
      <c r="C319" s="560"/>
      <c r="D319" s="322">
        <f>SUM(D318-D320)</f>
        <v>34500000</v>
      </c>
      <c r="E319" s="322">
        <f t="shared" ref="E319:F319" si="40">SUM(E318-E320)</f>
        <v>34293532.489999987</v>
      </c>
      <c r="F319" s="323">
        <f t="shared" si="40"/>
        <v>39000000</v>
      </c>
      <c r="G319" s="419"/>
    </row>
    <row r="320" spans="1:10" s="317" customFormat="1" ht="18" customHeight="1" x14ac:dyDescent="0.3">
      <c r="A320" s="325"/>
      <c r="B320" s="559" t="s">
        <v>338</v>
      </c>
      <c r="C320" s="559"/>
      <c r="D320" s="326">
        <f>SUM(D97+D103+D144+D153+D174+D175+D176+D185+D227+D235+D244+D269+D270+D271+D316)</f>
        <v>15500000</v>
      </c>
      <c r="E320" s="326">
        <f>SUM(E97+E103+E144+E153+E174+E175+E176+E185+E227+E235+E244+E269+E270+E271+E316)</f>
        <v>15414059.450000001</v>
      </c>
      <c r="F320" s="327">
        <f>SUM(F97+F103+F144+F153+F174+F175+F176+F185+F227+F235+F244+F269+F270+F271+F286+F316)</f>
        <v>14000000</v>
      </c>
      <c r="G320" s="328"/>
    </row>
    <row r="321" spans="1:10" s="317" customFormat="1" ht="18" customHeight="1" x14ac:dyDescent="0.3">
      <c r="A321" s="325"/>
      <c r="B321" s="329"/>
      <c r="C321" s="329"/>
      <c r="D321" s="326"/>
      <c r="E321" s="326"/>
      <c r="F321" s="327"/>
      <c r="G321" s="328"/>
    </row>
    <row r="322" spans="1:10" s="317" customFormat="1" ht="18" customHeight="1" x14ac:dyDescent="0.3">
      <c r="A322" s="325"/>
      <c r="B322" s="329"/>
      <c r="C322" s="329"/>
      <c r="D322" s="326"/>
      <c r="E322" s="326"/>
      <c r="F322" s="327"/>
      <c r="G322" s="328"/>
    </row>
    <row r="323" spans="1:10" s="317" customFormat="1" ht="18" customHeight="1" thickBot="1" x14ac:dyDescent="0.35">
      <c r="A323" s="325"/>
      <c r="B323" s="329"/>
      <c r="C323" s="329"/>
      <c r="D323" s="326"/>
      <c r="E323" s="326"/>
      <c r="F323" s="327"/>
      <c r="G323" s="328"/>
    </row>
    <row r="324" spans="1:10" ht="23.4" customHeight="1" thickBot="1" x14ac:dyDescent="0.35">
      <c r="A324" s="103" t="s">
        <v>1</v>
      </c>
      <c r="B324" s="104" t="s">
        <v>2</v>
      </c>
      <c r="C324" s="105" t="s">
        <v>3</v>
      </c>
      <c r="D324" s="106" t="s">
        <v>217</v>
      </c>
      <c r="E324" s="106" t="s">
        <v>218</v>
      </c>
      <c r="F324" s="297" t="s">
        <v>219</v>
      </c>
      <c r="G324" s="298" t="s">
        <v>316</v>
      </c>
      <c r="H324" s="189"/>
      <c r="I324" s="189"/>
      <c r="J324" s="189"/>
    </row>
    <row r="325" spans="1:10" ht="16.95" customHeight="1" thickBot="1" x14ac:dyDescent="0.35">
      <c r="A325" s="341">
        <v>5213</v>
      </c>
      <c r="B325" s="342">
        <v>5903</v>
      </c>
      <c r="C325" s="342" t="s">
        <v>697</v>
      </c>
      <c r="D325" s="343">
        <v>0</v>
      </c>
      <c r="E325" s="343">
        <v>0</v>
      </c>
      <c r="F325" s="343">
        <v>10000</v>
      </c>
      <c r="G325" s="411" t="s">
        <v>698</v>
      </c>
      <c r="H325" s="189"/>
      <c r="I325" s="189"/>
      <c r="J325" s="189"/>
    </row>
    <row r="326" spans="1:10" s="5" customFormat="1" ht="18" customHeight="1" thickBot="1" x14ac:dyDescent="0.35">
      <c r="A326" s="314">
        <v>5213</v>
      </c>
      <c r="B326" s="332" t="s">
        <v>699</v>
      </c>
      <c r="C326" s="332"/>
      <c r="D326" s="315">
        <f>SUM(D325)</f>
        <v>0</v>
      </c>
      <c r="E326" s="315">
        <f t="shared" ref="E326:F326" si="41">SUM(E325)</f>
        <v>0</v>
      </c>
      <c r="F326" s="315">
        <f t="shared" si="41"/>
        <v>10000</v>
      </c>
      <c r="G326" s="333" t="s">
        <v>699</v>
      </c>
      <c r="H326" s="317"/>
      <c r="I326" s="317"/>
      <c r="J326" s="317"/>
    </row>
    <row r="327" spans="1:10" ht="16.95" customHeight="1" x14ac:dyDescent="0.3">
      <c r="A327" s="299">
        <v>5219</v>
      </c>
      <c r="B327" s="300">
        <v>5139</v>
      </c>
      <c r="C327" s="300" t="s">
        <v>321</v>
      </c>
      <c r="D327" s="302">
        <v>0</v>
      </c>
      <c r="E327" s="302">
        <v>0</v>
      </c>
      <c r="F327" s="302">
        <v>3000</v>
      </c>
      <c r="G327" s="303" t="s">
        <v>700</v>
      </c>
      <c r="H327" s="189"/>
      <c r="I327" s="189"/>
      <c r="J327" s="189"/>
    </row>
    <row r="328" spans="1:10" ht="16.95" customHeight="1" x14ac:dyDescent="0.3">
      <c r="A328" s="304">
        <v>5219</v>
      </c>
      <c r="B328" s="301">
        <v>5167</v>
      </c>
      <c r="C328" s="301" t="s">
        <v>345</v>
      </c>
      <c r="D328" s="305">
        <v>2150</v>
      </c>
      <c r="E328" s="305">
        <v>2150</v>
      </c>
      <c r="F328" s="305">
        <v>3000</v>
      </c>
      <c r="G328" s="306" t="s">
        <v>701</v>
      </c>
      <c r="H328" s="189"/>
      <c r="I328" s="189"/>
      <c r="J328" s="189"/>
    </row>
    <row r="329" spans="1:10" ht="16.95" customHeight="1" thickBot="1" x14ac:dyDescent="0.35">
      <c r="A329" s="310">
        <v>5219</v>
      </c>
      <c r="B329" s="311">
        <v>5169</v>
      </c>
      <c r="C329" s="311" t="s">
        <v>327</v>
      </c>
      <c r="D329" s="312">
        <v>2900</v>
      </c>
      <c r="E329" s="312">
        <v>2900</v>
      </c>
      <c r="F329" s="312">
        <v>4000</v>
      </c>
      <c r="G329" s="313" t="s">
        <v>702</v>
      </c>
      <c r="H329" s="189"/>
      <c r="I329" s="189"/>
      <c r="J329" s="189"/>
    </row>
    <row r="330" spans="1:10" s="5" customFormat="1" ht="18" customHeight="1" thickBot="1" x14ac:dyDescent="0.35">
      <c r="A330" s="314">
        <v>5219</v>
      </c>
      <c r="B330" s="332" t="s">
        <v>703</v>
      </c>
      <c r="C330" s="332"/>
      <c r="D330" s="315">
        <f>SUM(D327:D329)</f>
        <v>5050</v>
      </c>
      <c r="E330" s="315">
        <f t="shared" ref="E330:F330" si="42">SUM(E327:E329)</f>
        <v>5050</v>
      </c>
      <c r="F330" s="315">
        <f t="shared" si="42"/>
        <v>10000</v>
      </c>
      <c r="G330" s="333" t="s">
        <v>704</v>
      </c>
      <c r="H330" s="317"/>
      <c r="I330" s="317"/>
      <c r="J330" s="317"/>
    </row>
    <row r="331" spans="1:10" ht="16.95" customHeight="1" x14ac:dyDescent="0.3">
      <c r="A331" s="299">
        <v>5512</v>
      </c>
      <c r="B331" s="300">
        <v>5019</v>
      </c>
      <c r="C331" s="300" t="s">
        <v>705</v>
      </c>
      <c r="D331" s="302">
        <v>33500</v>
      </c>
      <c r="E331" s="302">
        <v>33443</v>
      </c>
      <c r="F331" s="302">
        <v>33500</v>
      </c>
      <c r="G331" s="303" t="s">
        <v>706</v>
      </c>
      <c r="H331" s="189"/>
      <c r="I331" s="189"/>
      <c r="J331" s="189"/>
    </row>
    <row r="332" spans="1:10" ht="16.95" customHeight="1" x14ac:dyDescent="0.3">
      <c r="A332" s="304">
        <v>5512</v>
      </c>
      <c r="B332" s="301">
        <v>5021</v>
      </c>
      <c r="C332" s="301" t="s">
        <v>484</v>
      </c>
      <c r="D332" s="305">
        <v>160401.21</v>
      </c>
      <c r="E332" s="305">
        <v>115890</v>
      </c>
      <c r="F332" s="308">
        <v>230000</v>
      </c>
      <c r="G332" s="306" t="s">
        <v>707</v>
      </c>
      <c r="H332" s="189"/>
      <c r="I332" s="189"/>
      <c r="J332" s="189"/>
    </row>
    <row r="333" spans="1:10" ht="16.95" customHeight="1" x14ac:dyDescent="0.3">
      <c r="A333" s="304">
        <v>5512</v>
      </c>
      <c r="B333" s="301">
        <v>5039</v>
      </c>
      <c r="C333" s="301" t="s">
        <v>708</v>
      </c>
      <c r="D333" s="305">
        <v>11400</v>
      </c>
      <c r="E333" s="305">
        <v>11323</v>
      </c>
      <c r="F333" s="305">
        <v>11400</v>
      </c>
      <c r="G333" s="306" t="s">
        <v>709</v>
      </c>
      <c r="H333" s="189"/>
      <c r="I333" s="189"/>
      <c r="J333" s="189"/>
    </row>
    <row r="334" spans="1:10" ht="16.95" customHeight="1" x14ac:dyDescent="0.3">
      <c r="A334" s="304">
        <v>5512</v>
      </c>
      <c r="B334" s="301">
        <v>5132</v>
      </c>
      <c r="C334" s="301" t="s">
        <v>408</v>
      </c>
      <c r="D334" s="305">
        <v>744</v>
      </c>
      <c r="E334" s="305">
        <v>744</v>
      </c>
      <c r="F334" s="305">
        <v>1000</v>
      </c>
      <c r="G334" s="306" t="s">
        <v>710</v>
      </c>
      <c r="H334" s="189"/>
      <c r="I334" s="189"/>
      <c r="J334" s="189"/>
    </row>
    <row r="335" spans="1:10" ht="16.95" customHeight="1" x14ac:dyDescent="0.3">
      <c r="A335" s="304">
        <v>5512</v>
      </c>
      <c r="B335" s="301">
        <v>5136</v>
      </c>
      <c r="C335" s="301" t="s">
        <v>460</v>
      </c>
      <c r="D335" s="305">
        <v>360</v>
      </c>
      <c r="E335" s="305">
        <v>360</v>
      </c>
      <c r="F335" s="305">
        <v>360</v>
      </c>
      <c r="G335" s="306" t="s">
        <v>711</v>
      </c>
      <c r="H335" s="189"/>
      <c r="I335" s="189"/>
      <c r="J335" s="189"/>
    </row>
    <row r="336" spans="1:10" ht="16.95" customHeight="1" x14ac:dyDescent="0.3">
      <c r="A336" s="304">
        <v>5512</v>
      </c>
      <c r="B336" s="301">
        <v>5137</v>
      </c>
      <c r="C336" s="301" t="s">
        <v>317</v>
      </c>
      <c r="D336" s="305">
        <v>85000</v>
      </c>
      <c r="E336" s="305">
        <v>84252.3</v>
      </c>
      <c r="F336" s="305">
        <v>50000</v>
      </c>
      <c r="G336" s="306" t="s">
        <v>712</v>
      </c>
      <c r="H336" s="189"/>
      <c r="I336" s="189"/>
      <c r="J336" s="189"/>
    </row>
    <row r="337" spans="1:10" ht="16.95" customHeight="1" x14ac:dyDescent="0.3">
      <c r="A337" s="304">
        <v>5512</v>
      </c>
      <c r="B337" s="301">
        <v>5139</v>
      </c>
      <c r="C337" s="301" t="s">
        <v>321</v>
      </c>
      <c r="D337" s="305">
        <v>11000</v>
      </c>
      <c r="E337" s="305">
        <v>10871.79</v>
      </c>
      <c r="F337" s="305">
        <v>20000</v>
      </c>
      <c r="G337" s="306" t="s">
        <v>713</v>
      </c>
      <c r="H337" s="189"/>
      <c r="I337" s="189"/>
      <c r="J337" s="189"/>
    </row>
    <row r="338" spans="1:10" ht="16.95" customHeight="1" x14ac:dyDescent="0.3">
      <c r="A338" s="304">
        <v>5512</v>
      </c>
      <c r="B338" s="301">
        <v>5151</v>
      </c>
      <c r="C338" s="301" t="s">
        <v>412</v>
      </c>
      <c r="D338" s="305">
        <v>520</v>
      </c>
      <c r="E338" s="305">
        <v>520</v>
      </c>
      <c r="F338" s="305">
        <v>600</v>
      </c>
      <c r="G338" s="306" t="s">
        <v>714</v>
      </c>
      <c r="H338" s="189"/>
      <c r="I338" s="189"/>
      <c r="J338" s="189"/>
    </row>
    <row r="339" spans="1:10" ht="16.95" customHeight="1" x14ac:dyDescent="0.3">
      <c r="A339" s="304">
        <v>5512</v>
      </c>
      <c r="B339" s="301">
        <v>5154</v>
      </c>
      <c r="C339" s="301" t="s">
        <v>385</v>
      </c>
      <c r="D339" s="305">
        <v>163000</v>
      </c>
      <c r="E339" s="305">
        <v>162156.72</v>
      </c>
      <c r="F339" s="305">
        <v>170000</v>
      </c>
      <c r="G339" s="306" t="s">
        <v>715</v>
      </c>
      <c r="H339" s="189"/>
      <c r="I339" s="189"/>
      <c r="J339" s="189"/>
    </row>
    <row r="340" spans="1:10" ht="16.95" customHeight="1" x14ac:dyDescent="0.3">
      <c r="A340" s="304">
        <v>5512</v>
      </c>
      <c r="B340" s="301">
        <v>5156</v>
      </c>
      <c r="C340" s="301" t="s">
        <v>323</v>
      </c>
      <c r="D340" s="305">
        <v>26000</v>
      </c>
      <c r="E340" s="305">
        <v>25123.1</v>
      </c>
      <c r="F340" s="305">
        <v>30000</v>
      </c>
      <c r="G340" s="306" t="s">
        <v>716</v>
      </c>
      <c r="H340" s="189"/>
      <c r="I340" s="189"/>
      <c r="J340" s="189"/>
    </row>
    <row r="341" spans="1:10" ht="16.95" customHeight="1" x14ac:dyDescent="0.3">
      <c r="A341" s="304">
        <v>5512</v>
      </c>
      <c r="B341" s="301">
        <v>5162</v>
      </c>
      <c r="C341" s="301" t="s">
        <v>343</v>
      </c>
      <c r="D341" s="305">
        <v>8470</v>
      </c>
      <c r="E341" s="305">
        <v>8470</v>
      </c>
      <c r="F341" s="305">
        <v>0</v>
      </c>
      <c r="G341" s="307" t="s">
        <v>717</v>
      </c>
      <c r="H341" s="189"/>
      <c r="I341" s="189"/>
      <c r="J341" s="189"/>
    </row>
    <row r="342" spans="1:10" ht="16.95" customHeight="1" x14ac:dyDescent="0.3">
      <c r="A342" s="304">
        <v>5512</v>
      </c>
      <c r="B342" s="301">
        <v>5163</v>
      </c>
      <c r="C342" s="301" t="s">
        <v>718</v>
      </c>
      <c r="D342" s="305">
        <v>4068</v>
      </c>
      <c r="E342" s="305">
        <v>4068</v>
      </c>
      <c r="F342" s="308">
        <v>8524</v>
      </c>
      <c r="G342" s="306" t="s">
        <v>719</v>
      </c>
      <c r="H342" s="189"/>
      <c r="I342" s="189"/>
      <c r="J342" s="189"/>
    </row>
    <row r="343" spans="1:10" ht="16.95" customHeight="1" x14ac:dyDescent="0.3">
      <c r="A343" s="304">
        <v>5512</v>
      </c>
      <c r="B343" s="301">
        <v>5167</v>
      </c>
      <c r="C343" s="301" t="s">
        <v>345</v>
      </c>
      <c r="D343" s="305">
        <v>900</v>
      </c>
      <c r="E343" s="305">
        <v>900</v>
      </c>
      <c r="F343" s="305">
        <v>1000</v>
      </c>
      <c r="G343" s="306" t="s">
        <v>720</v>
      </c>
      <c r="H343" s="189"/>
      <c r="I343" s="189"/>
      <c r="J343" s="189"/>
    </row>
    <row r="344" spans="1:10" ht="16.95" customHeight="1" x14ac:dyDescent="0.3">
      <c r="A344" s="304">
        <v>5512</v>
      </c>
      <c r="B344" s="301">
        <v>5168</v>
      </c>
      <c r="C344" s="301" t="s">
        <v>392</v>
      </c>
      <c r="D344" s="305">
        <v>15730</v>
      </c>
      <c r="E344" s="305">
        <v>15730</v>
      </c>
      <c r="F344" s="305">
        <v>17424</v>
      </c>
      <c r="G344" s="306" t="s">
        <v>721</v>
      </c>
      <c r="H344" s="189"/>
      <c r="I344" s="189"/>
      <c r="J344" s="189"/>
    </row>
    <row r="345" spans="1:10" ht="16.95" customHeight="1" x14ac:dyDescent="0.3">
      <c r="A345" s="304">
        <v>5512</v>
      </c>
      <c r="B345" s="301">
        <v>5169</v>
      </c>
      <c r="C345" s="301" t="s">
        <v>327</v>
      </c>
      <c r="D345" s="305">
        <v>48000</v>
      </c>
      <c r="E345" s="305">
        <v>47935</v>
      </c>
      <c r="F345" s="305">
        <v>50000</v>
      </c>
      <c r="G345" s="306" t="s">
        <v>722</v>
      </c>
      <c r="H345" s="189"/>
      <c r="I345" s="189"/>
      <c r="J345" s="189"/>
    </row>
    <row r="346" spans="1:10" ht="16.95" customHeight="1" x14ac:dyDescent="0.3">
      <c r="A346" s="304">
        <v>5512</v>
      </c>
      <c r="B346" s="301">
        <v>5171</v>
      </c>
      <c r="C346" s="301" t="s">
        <v>329</v>
      </c>
      <c r="D346" s="305">
        <v>655000</v>
      </c>
      <c r="E346" s="305">
        <v>654506.68000000005</v>
      </c>
      <c r="F346" s="305">
        <v>200000</v>
      </c>
      <c r="G346" s="306" t="s">
        <v>723</v>
      </c>
      <c r="H346" s="189"/>
      <c r="I346" s="189"/>
      <c r="J346" s="189"/>
    </row>
    <row r="347" spans="1:10" ht="16.95" customHeight="1" x14ac:dyDescent="0.3">
      <c r="A347" s="304">
        <v>5512</v>
      </c>
      <c r="B347" s="301">
        <v>5172</v>
      </c>
      <c r="C347" s="301" t="s">
        <v>473</v>
      </c>
      <c r="D347" s="305">
        <v>22087</v>
      </c>
      <c r="E347" s="305">
        <v>22087</v>
      </c>
      <c r="F347" s="305">
        <v>0</v>
      </c>
      <c r="G347" s="307" t="s">
        <v>724</v>
      </c>
      <c r="H347" s="189"/>
      <c r="I347" s="189"/>
      <c r="J347" s="189"/>
    </row>
    <row r="348" spans="1:10" ht="16.95" customHeight="1" x14ac:dyDescent="0.3">
      <c r="A348" s="304">
        <v>5512</v>
      </c>
      <c r="B348" s="301">
        <v>5173</v>
      </c>
      <c r="C348" s="301" t="s">
        <v>349</v>
      </c>
      <c r="D348" s="305">
        <v>0</v>
      </c>
      <c r="E348" s="305">
        <v>0</v>
      </c>
      <c r="F348" s="305">
        <v>1000</v>
      </c>
      <c r="G348" s="306" t="s">
        <v>725</v>
      </c>
      <c r="H348" s="189"/>
      <c r="I348" s="189"/>
      <c r="J348" s="189"/>
    </row>
    <row r="349" spans="1:10" ht="16.95" customHeight="1" x14ac:dyDescent="0.3">
      <c r="A349" s="304">
        <v>5512</v>
      </c>
      <c r="B349" s="301">
        <v>5194</v>
      </c>
      <c r="C349" s="301" t="s">
        <v>353</v>
      </c>
      <c r="D349" s="305">
        <v>23100</v>
      </c>
      <c r="E349" s="305">
        <v>23008.5</v>
      </c>
      <c r="F349" s="305">
        <v>10000</v>
      </c>
      <c r="G349" s="306" t="s">
        <v>726</v>
      </c>
      <c r="H349" s="189"/>
      <c r="I349" s="189"/>
      <c r="J349" s="189"/>
    </row>
    <row r="350" spans="1:10" ht="16.95" customHeight="1" x14ac:dyDescent="0.3">
      <c r="A350" s="304">
        <v>5512</v>
      </c>
      <c r="B350" s="301">
        <v>5222</v>
      </c>
      <c r="C350" s="301" t="s">
        <v>38</v>
      </c>
      <c r="D350" s="305">
        <v>40000</v>
      </c>
      <c r="E350" s="305">
        <v>40000</v>
      </c>
      <c r="F350" s="305">
        <v>0</v>
      </c>
      <c r="G350" s="307" t="s">
        <v>727</v>
      </c>
      <c r="H350" s="189"/>
      <c r="I350" s="189"/>
      <c r="J350" s="189"/>
    </row>
    <row r="351" spans="1:10" ht="16.95" customHeight="1" x14ac:dyDescent="0.3">
      <c r="A351" s="304">
        <v>5512</v>
      </c>
      <c r="B351" s="301">
        <v>5909</v>
      </c>
      <c r="C351" s="301" t="s">
        <v>332</v>
      </c>
      <c r="D351" s="305">
        <v>6500</v>
      </c>
      <c r="E351" s="305">
        <v>6466</v>
      </c>
      <c r="F351" s="305">
        <v>7000</v>
      </c>
      <c r="G351" s="306" t="s">
        <v>728</v>
      </c>
      <c r="H351" s="189"/>
      <c r="I351" s="189"/>
      <c r="J351" s="189"/>
    </row>
    <row r="352" spans="1:10" ht="16.95" customHeight="1" x14ac:dyDescent="0.3">
      <c r="A352" s="336">
        <v>5512</v>
      </c>
      <c r="B352" s="337">
        <v>6121</v>
      </c>
      <c r="C352" s="337" t="s">
        <v>365</v>
      </c>
      <c r="D352" s="338">
        <v>260470</v>
      </c>
      <c r="E352" s="338">
        <v>260470</v>
      </c>
      <c r="F352" s="370">
        <v>980000</v>
      </c>
      <c r="G352" s="420" t="s">
        <v>729</v>
      </c>
      <c r="H352" s="189"/>
      <c r="I352" s="189"/>
      <c r="J352" s="189"/>
    </row>
    <row r="353" spans="1:10" s="3" customFormat="1" ht="16.95" customHeight="1" thickBot="1" x14ac:dyDescent="0.35">
      <c r="A353" s="421">
        <v>5512</v>
      </c>
      <c r="B353" s="422">
        <v>6322</v>
      </c>
      <c r="C353" s="422" t="s">
        <v>279</v>
      </c>
      <c r="D353" s="423">
        <v>0</v>
      </c>
      <c r="E353" s="423">
        <v>0</v>
      </c>
      <c r="F353" s="423">
        <v>20000</v>
      </c>
      <c r="G353" s="424" t="s">
        <v>730</v>
      </c>
      <c r="H353" s="405"/>
      <c r="I353" s="405"/>
      <c r="J353" s="405"/>
    </row>
    <row r="354" spans="1:10" s="5" customFormat="1" ht="18" customHeight="1" thickBot="1" x14ac:dyDescent="0.35">
      <c r="A354" s="393">
        <v>5512</v>
      </c>
      <c r="B354" s="394" t="s">
        <v>27</v>
      </c>
      <c r="C354" s="394"/>
      <c r="D354" s="395">
        <f>SUM(D331:D353)</f>
        <v>1576250.21</v>
      </c>
      <c r="E354" s="395">
        <f t="shared" ref="E354:F354" si="43">SUM(E331:E353)</f>
        <v>1528325.09</v>
      </c>
      <c r="F354" s="395">
        <f t="shared" si="43"/>
        <v>1841808</v>
      </c>
      <c r="G354" s="386" t="s">
        <v>731</v>
      </c>
      <c r="H354" s="317"/>
      <c r="I354" s="317"/>
      <c r="J354" s="317"/>
    </row>
    <row r="355" spans="1:10" ht="16.95" customHeight="1" x14ac:dyDescent="0.3">
      <c r="A355" s="299">
        <v>5519</v>
      </c>
      <c r="B355" s="300">
        <v>5139</v>
      </c>
      <c r="C355" s="300" t="s">
        <v>321</v>
      </c>
      <c r="D355" s="302">
        <v>25000</v>
      </c>
      <c r="E355" s="302">
        <v>24684</v>
      </c>
      <c r="F355" s="302">
        <v>25000</v>
      </c>
      <c r="G355" s="303" t="s">
        <v>732</v>
      </c>
      <c r="H355" s="189"/>
      <c r="I355" s="189"/>
      <c r="J355" s="189"/>
    </row>
    <row r="356" spans="1:10" ht="16.95" customHeight="1" x14ac:dyDescent="0.3">
      <c r="A356" s="304">
        <v>5519</v>
      </c>
      <c r="B356" s="301">
        <v>5167</v>
      </c>
      <c r="C356" s="301" t="s">
        <v>345</v>
      </c>
      <c r="D356" s="305">
        <v>3550</v>
      </c>
      <c r="E356" s="305">
        <v>3550</v>
      </c>
      <c r="F356" s="305">
        <v>4000</v>
      </c>
      <c r="G356" s="306" t="s">
        <v>733</v>
      </c>
      <c r="H356" s="189"/>
      <c r="I356" s="189"/>
      <c r="J356" s="189"/>
    </row>
    <row r="357" spans="1:10" ht="16.95" customHeight="1" x14ac:dyDescent="0.3">
      <c r="A357" s="304">
        <v>5519</v>
      </c>
      <c r="B357" s="301">
        <v>5169</v>
      </c>
      <c r="C357" s="301" t="s">
        <v>327</v>
      </c>
      <c r="D357" s="305">
        <v>30000</v>
      </c>
      <c r="E357" s="305">
        <v>29091</v>
      </c>
      <c r="F357" s="305">
        <v>30000</v>
      </c>
      <c r="G357" s="306" t="s">
        <v>734</v>
      </c>
      <c r="H357" s="189"/>
      <c r="I357" s="189"/>
      <c r="J357" s="189"/>
    </row>
    <row r="358" spans="1:10" ht="16.95" customHeight="1" thickBot="1" x14ac:dyDescent="0.35">
      <c r="A358" s="310">
        <v>5519</v>
      </c>
      <c r="B358" s="311">
        <v>5171</v>
      </c>
      <c r="C358" s="311" t="s">
        <v>329</v>
      </c>
      <c r="D358" s="312">
        <v>5800</v>
      </c>
      <c r="E358" s="312">
        <v>5784</v>
      </c>
      <c r="F358" s="312">
        <v>6000</v>
      </c>
      <c r="G358" s="313" t="s">
        <v>735</v>
      </c>
      <c r="H358" s="189"/>
      <c r="I358" s="189"/>
      <c r="J358" s="189"/>
    </row>
    <row r="359" spans="1:10" s="5" customFormat="1" ht="18" customHeight="1" thickBot="1" x14ac:dyDescent="0.35">
      <c r="A359" s="393">
        <v>5519</v>
      </c>
      <c r="B359" s="394" t="s">
        <v>736</v>
      </c>
      <c r="C359" s="394"/>
      <c r="D359" s="395">
        <f>SUM(D355:D358)</f>
        <v>64350</v>
      </c>
      <c r="E359" s="395">
        <f t="shared" ref="E359:F359" si="44">SUM(E355:E358)</f>
        <v>63109</v>
      </c>
      <c r="F359" s="395">
        <f t="shared" si="44"/>
        <v>65000</v>
      </c>
      <c r="G359" s="386" t="s">
        <v>737</v>
      </c>
      <c r="H359" s="317"/>
      <c r="I359" s="317"/>
      <c r="J359" s="317"/>
    </row>
    <row r="360" spans="1:10" ht="16.95" customHeight="1" thickBot="1" x14ac:dyDescent="0.35">
      <c r="A360" s="341">
        <v>5599</v>
      </c>
      <c r="B360" s="342">
        <v>5909</v>
      </c>
      <c r="C360" s="342" t="s">
        <v>332</v>
      </c>
      <c r="D360" s="343">
        <v>354349.79</v>
      </c>
      <c r="E360" s="343">
        <v>0</v>
      </c>
      <c r="F360" s="344">
        <v>73192</v>
      </c>
      <c r="G360" s="425" t="s">
        <v>738</v>
      </c>
      <c r="H360" s="426"/>
      <c r="I360" s="189"/>
      <c r="J360" s="189"/>
    </row>
    <row r="361" spans="1:10" s="5" customFormat="1" ht="18" customHeight="1" thickBot="1" x14ac:dyDescent="0.35">
      <c r="A361" s="314">
        <v>5599</v>
      </c>
      <c r="B361" s="332" t="s">
        <v>739</v>
      </c>
      <c r="C361" s="332"/>
      <c r="D361" s="315">
        <f>SUM(D360)</f>
        <v>354349.79</v>
      </c>
      <c r="E361" s="315">
        <f t="shared" ref="E361:F361" si="45">SUM(E360)</f>
        <v>0</v>
      </c>
      <c r="F361" s="315">
        <f t="shared" si="45"/>
        <v>73192</v>
      </c>
      <c r="G361" s="333" t="s">
        <v>740</v>
      </c>
      <c r="H361" s="317"/>
      <c r="I361" s="317"/>
      <c r="J361" s="317"/>
    </row>
    <row r="362" spans="1:10" s="317" customFormat="1" ht="18" customHeight="1" thickBot="1" x14ac:dyDescent="0.35">
      <c r="A362" s="367" t="s">
        <v>97</v>
      </c>
      <c r="B362" s="558" t="s">
        <v>741</v>
      </c>
      <c r="C362" s="558"/>
      <c r="D362" s="368">
        <f>SUM(D361,D359,D354,D330,D326)</f>
        <v>2000000</v>
      </c>
      <c r="E362" s="368">
        <f t="shared" ref="E362:F362" si="46">SUM(E361,E359,E354,E330,E326)</f>
        <v>1596484.09</v>
      </c>
      <c r="F362" s="368">
        <f t="shared" si="46"/>
        <v>2000000</v>
      </c>
      <c r="G362" s="369" t="s">
        <v>742</v>
      </c>
    </row>
    <row r="363" spans="1:10" s="317" customFormat="1" ht="18" customHeight="1" x14ac:dyDescent="0.3">
      <c r="A363" s="321" t="s">
        <v>336</v>
      </c>
      <c r="B363" s="560" t="s">
        <v>337</v>
      </c>
      <c r="C363" s="560"/>
      <c r="D363" s="322">
        <f>SUM(D362-D364)</f>
        <v>1739530</v>
      </c>
      <c r="E363" s="322">
        <f t="shared" ref="E363:F363" si="47">SUM(E362-E364)</f>
        <v>1336014.0900000001</v>
      </c>
      <c r="F363" s="323">
        <f t="shared" si="47"/>
        <v>1000000</v>
      </c>
      <c r="G363" s="324"/>
    </row>
    <row r="364" spans="1:10" s="317" customFormat="1" ht="18" customHeight="1" x14ac:dyDescent="0.3">
      <c r="A364" s="325"/>
      <c r="B364" s="559" t="s">
        <v>338</v>
      </c>
      <c r="C364" s="559"/>
      <c r="D364" s="326">
        <f>SUM(D352+D353)</f>
        <v>260470</v>
      </c>
      <c r="E364" s="326">
        <f t="shared" ref="E364:F364" si="48">SUM(E352+E353)</f>
        <v>260470</v>
      </c>
      <c r="F364" s="327">
        <f t="shared" si="48"/>
        <v>1000000</v>
      </c>
      <c r="G364" s="328"/>
    </row>
    <row r="365" spans="1:10" s="317" customFormat="1" ht="18" customHeight="1" thickBot="1" x14ac:dyDescent="0.35">
      <c r="A365" s="325"/>
      <c r="B365" s="329"/>
      <c r="C365" s="329"/>
      <c r="D365" s="326"/>
      <c r="E365" s="326"/>
      <c r="F365" s="327"/>
      <c r="G365" s="328"/>
    </row>
    <row r="366" spans="1:10" ht="23.4" customHeight="1" thickBot="1" x14ac:dyDescent="0.35">
      <c r="A366" s="103" t="s">
        <v>1</v>
      </c>
      <c r="B366" s="104" t="s">
        <v>2</v>
      </c>
      <c r="C366" s="105" t="s">
        <v>3</v>
      </c>
      <c r="D366" s="106" t="s">
        <v>217</v>
      </c>
      <c r="E366" s="106" t="s">
        <v>218</v>
      </c>
      <c r="F366" s="297" t="s">
        <v>219</v>
      </c>
      <c r="G366" s="298" t="s">
        <v>316</v>
      </c>
      <c r="H366" s="189"/>
      <c r="I366" s="189"/>
      <c r="J366" s="189"/>
    </row>
    <row r="367" spans="1:10" ht="16.95" customHeight="1" x14ac:dyDescent="0.3">
      <c r="A367" s="299">
        <v>6112</v>
      </c>
      <c r="B367" s="300">
        <v>5021</v>
      </c>
      <c r="C367" s="300" t="s">
        <v>484</v>
      </c>
      <c r="D367" s="302">
        <v>100000</v>
      </c>
      <c r="E367" s="302">
        <v>77000</v>
      </c>
      <c r="F367" s="334">
        <v>100000</v>
      </c>
      <c r="G367" s="303" t="s">
        <v>743</v>
      </c>
      <c r="H367" s="189"/>
      <c r="I367" s="189"/>
      <c r="J367" s="189"/>
    </row>
    <row r="368" spans="1:10" ht="30" customHeight="1" x14ac:dyDescent="0.3">
      <c r="A368" s="304">
        <v>6112</v>
      </c>
      <c r="B368" s="301">
        <v>5023</v>
      </c>
      <c r="C368" s="301" t="s">
        <v>744</v>
      </c>
      <c r="D368" s="305">
        <v>1450000</v>
      </c>
      <c r="E368" s="305">
        <v>1399278</v>
      </c>
      <c r="F368" s="308">
        <v>1520000</v>
      </c>
      <c r="G368" s="306" t="s">
        <v>745</v>
      </c>
      <c r="H368" s="189"/>
      <c r="I368" s="189"/>
      <c r="J368" s="189"/>
    </row>
    <row r="369" spans="1:10" ht="16.95" customHeight="1" x14ac:dyDescent="0.3">
      <c r="A369" s="304">
        <v>6112</v>
      </c>
      <c r="B369" s="301">
        <v>5031</v>
      </c>
      <c r="C369" s="301" t="s">
        <v>379</v>
      </c>
      <c r="D369" s="305">
        <v>214000</v>
      </c>
      <c r="E369" s="305">
        <v>213447</v>
      </c>
      <c r="F369" s="308">
        <v>260000</v>
      </c>
      <c r="G369" s="306" t="s">
        <v>746</v>
      </c>
      <c r="H369" s="189"/>
      <c r="I369" s="189"/>
      <c r="J369" s="189"/>
    </row>
    <row r="370" spans="1:10" ht="16.95" customHeight="1" thickBot="1" x14ac:dyDescent="0.35">
      <c r="A370" s="310">
        <v>6112</v>
      </c>
      <c r="B370" s="311">
        <v>5032</v>
      </c>
      <c r="C370" s="311" t="s">
        <v>381</v>
      </c>
      <c r="D370" s="312">
        <v>140000</v>
      </c>
      <c r="E370" s="312">
        <v>132869</v>
      </c>
      <c r="F370" s="330">
        <v>146000</v>
      </c>
      <c r="G370" s="313" t="s">
        <v>747</v>
      </c>
      <c r="H370" s="189"/>
      <c r="I370" s="189"/>
      <c r="J370" s="189"/>
    </row>
    <row r="371" spans="1:10" s="5" customFormat="1" ht="18" customHeight="1" thickBot="1" x14ac:dyDescent="0.35">
      <c r="A371" s="314">
        <v>6112</v>
      </c>
      <c r="B371" s="332" t="s">
        <v>748</v>
      </c>
      <c r="C371" s="332"/>
      <c r="D371" s="315">
        <f>SUM(D367:D370)</f>
        <v>1904000</v>
      </c>
      <c r="E371" s="315">
        <f t="shared" ref="E371:F371" si="49">SUM(E367:E370)</f>
        <v>1822594</v>
      </c>
      <c r="F371" s="315">
        <f t="shared" si="49"/>
        <v>2026000</v>
      </c>
      <c r="G371" s="333" t="s">
        <v>749</v>
      </c>
      <c r="H371" s="317"/>
      <c r="I371" s="317"/>
      <c r="J371" s="317"/>
    </row>
    <row r="372" spans="1:10" ht="16.95" customHeight="1" x14ac:dyDescent="0.3">
      <c r="A372" s="299">
        <v>6118</v>
      </c>
      <c r="B372" s="300">
        <v>5019</v>
      </c>
      <c r="C372" s="300" t="s">
        <v>705</v>
      </c>
      <c r="D372" s="302">
        <v>10137</v>
      </c>
      <c r="E372" s="302">
        <v>10137</v>
      </c>
      <c r="F372" s="302">
        <v>0</v>
      </c>
      <c r="G372" s="335" t="s">
        <v>750</v>
      </c>
      <c r="H372" s="189"/>
      <c r="I372" s="189"/>
      <c r="J372" s="189"/>
    </row>
    <row r="373" spans="1:10" ht="16.95" customHeight="1" x14ac:dyDescent="0.3">
      <c r="A373" s="304">
        <v>6118</v>
      </c>
      <c r="B373" s="301">
        <v>5021</v>
      </c>
      <c r="C373" s="301" t="s">
        <v>484</v>
      </c>
      <c r="D373" s="305">
        <v>108306</v>
      </c>
      <c r="E373" s="305">
        <v>108306</v>
      </c>
      <c r="F373" s="305">
        <v>0</v>
      </c>
      <c r="G373" s="307" t="s">
        <v>750</v>
      </c>
      <c r="H373" s="189"/>
      <c r="I373" s="189"/>
      <c r="J373" s="189"/>
    </row>
    <row r="374" spans="1:10" ht="16.95" customHeight="1" x14ac:dyDescent="0.3">
      <c r="A374" s="304">
        <v>6118</v>
      </c>
      <c r="B374" s="301">
        <v>5039</v>
      </c>
      <c r="C374" s="301" t="s">
        <v>708</v>
      </c>
      <c r="D374" s="305">
        <v>3429</v>
      </c>
      <c r="E374" s="305">
        <v>3429</v>
      </c>
      <c r="F374" s="305">
        <v>0</v>
      </c>
      <c r="G374" s="307" t="s">
        <v>751</v>
      </c>
      <c r="H374" s="189"/>
      <c r="I374" s="189"/>
      <c r="J374" s="189"/>
    </row>
    <row r="375" spans="1:10" ht="16.95" customHeight="1" x14ac:dyDescent="0.3">
      <c r="A375" s="304">
        <v>6118</v>
      </c>
      <c r="B375" s="301">
        <v>5139</v>
      </c>
      <c r="C375" s="301" t="s">
        <v>321</v>
      </c>
      <c r="D375" s="305">
        <v>1479.81</v>
      </c>
      <c r="E375" s="305">
        <v>1479.81</v>
      </c>
      <c r="F375" s="305">
        <v>0</v>
      </c>
      <c r="G375" s="307" t="s">
        <v>751</v>
      </c>
      <c r="H375" s="189"/>
      <c r="I375" s="189"/>
      <c r="J375" s="189"/>
    </row>
    <row r="376" spans="1:10" ht="16.95" customHeight="1" x14ac:dyDescent="0.3">
      <c r="A376" s="304">
        <v>6118</v>
      </c>
      <c r="B376" s="301">
        <v>5161</v>
      </c>
      <c r="C376" s="301" t="s">
        <v>341</v>
      </c>
      <c r="D376" s="305">
        <v>2894</v>
      </c>
      <c r="E376" s="305">
        <v>2894</v>
      </c>
      <c r="F376" s="305">
        <v>0</v>
      </c>
      <c r="G376" s="307" t="s">
        <v>751</v>
      </c>
      <c r="H376" s="189"/>
      <c r="I376" s="189"/>
      <c r="J376" s="189"/>
    </row>
    <row r="377" spans="1:10" ht="16.95" customHeight="1" x14ac:dyDescent="0.3">
      <c r="A377" s="304">
        <v>6118</v>
      </c>
      <c r="B377" s="301">
        <v>5162</v>
      </c>
      <c r="C377" s="301" t="s">
        <v>343</v>
      </c>
      <c r="D377" s="305">
        <v>2170.7399999999998</v>
      </c>
      <c r="E377" s="305">
        <v>2170.7399999999998</v>
      </c>
      <c r="F377" s="305">
        <v>0</v>
      </c>
      <c r="G377" s="307" t="s">
        <v>751</v>
      </c>
      <c r="H377" s="189"/>
      <c r="I377" s="189"/>
      <c r="J377" s="189"/>
    </row>
    <row r="378" spans="1:10" ht="16.95" customHeight="1" x14ac:dyDescent="0.3">
      <c r="A378" s="304">
        <v>6118</v>
      </c>
      <c r="B378" s="301">
        <v>5164</v>
      </c>
      <c r="C378" s="301" t="s">
        <v>325</v>
      </c>
      <c r="D378" s="305">
        <v>2000</v>
      </c>
      <c r="E378" s="305">
        <v>2000</v>
      </c>
      <c r="F378" s="305">
        <v>0</v>
      </c>
      <c r="G378" s="307" t="s">
        <v>751</v>
      </c>
      <c r="H378" s="189"/>
      <c r="I378" s="189"/>
      <c r="J378" s="189"/>
    </row>
    <row r="379" spans="1:10" ht="16.95" customHeight="1" x14ac:dyDescent="0.3">
      <c r="A379" s="304">
        <v>6118</v>
      </c>
      <c r="B379" s="301">
        <v>5173</v>
      </c>
      <c r="C379" s="301" t="s">
        <v>349</v>
      </c>
      <c r="D379" s="305">
        <v>1944</v>
      </c>
      <c r="E379" s="305">
        <v>1944</v>
      </c>
      <c r="F379" s="305">
        <v>0</v>
      </c>
      <c r="G379" s="307" t="s">
        <v>751</v>
      </c>
      <c r="H379" s="189"/>
      <c r="I379" s="189"/>
      <c r="J379" s="189"/>
    </row>
    <row r="380" spans="1:10" ht="16.95" customHeight="1" x14ac:dyDescent="0.3">
      <c r="A380" s="304">
        <v>6118</v>
      </c>
      <c r="B380" s="301">
        <v>5175</v>
      </c>
      <c r="C380" s="301" t="s">
        <v>351</v>
      </c>
      <c r="D380" s="305">
        <v>17544</v>
      </c>
      <c r="E380" s="305">
        <v>17544</v>
      </c>
      <c r="F380" s="305">
        <v>0</v>
      </c>
      <c r="G380" s="307" t="s">
        <v>751</v>
      </c>
      <c r="H380" s="189"/>
      <c r="I380" s="189"/>
      <c r="J380" s="189"/>
    </row>
    <row r="381" spans="1:10" ht="16.95" customHeight="1" thickBot="1" x14ac:dyDescent="0.35">
      <c r="A381" s="310">
        <v>6118</v>
      </c>
      <c r="B381" s="311">
        <v>5909</v>
      </c>
      <c r="C381" s="311" t="s">
        <v>332</v>
      </c>
      <c r="D381" s="312">
        <v>43095.45</v>
      </c>
      <c r="E381" s="312">
        <v>0</v>
      </c>
      <c r="F381" s="312">
        <v>0</v>
      </c>
      <c r="G381" s="415" t="s">
        <v>751</v>
      </c>
      <c r="H381" s="189"/>
      <c r="I381" s="189"/>
      <c r="J381" s="189"/>
    </row>
    <row r="382" spans="1:10" s="5" customFormat="1" ht="18" customHeight="1" thickBot="1" x14ac:dyDescent="0.35">
      <c r="A382" s="314">
        <v>6118</v>
      </c>
      <c r="B382" s="332" t="s">
        <v>752</v>
      </c>
      <c r="C382" s="332"/>
      <c r="D382" s="315">
        <f>SUM(D372:D381)</f>
        <v>193000</v>
      </c>
      <c r="E382" s="315">
        <f t="shared" ref="E382:F382" si="50">SUM(E372:E381)</f>
        <v>149904.54999999999</v>
      </c>
      <c r="F382" s="315">
        <f t="shared" si="50"/>
        <v>0</v>
      </c>
      <c r="G382" s="427" t="s">
        <v>752</v>
      </c>
      <c r="H382" s="317"/>
      <c r="I382" s="317"/>
      <c r="J382" s="317"/>
    </row>
    <row r="383" spans="1:10" ht="16.95" customHeight="1" x14ac:dyDescent="0.3">
      <c r="A383" s="428">
        <v>6171</v>
      </c>
      <c r="B383" s="429">
        <v>5011</v>
      </c>
      <c r="C383" s="429" t="s">
        <v>377</v>
      </c>
      <c r="D383" s="334">
        <v>4800000</v>
      </c>
      <c r="E383" s="334">
        <v>4714733</v>
      </c>
      <c r="F383" s="334">
        <v>5150000</v>
      </c>
      <c r="G383" s="303" t="s">
        <v>753</v>
      </c>
      <c r="H383" s="189"/>
      <c r="I383" s="189"/>
      <c r="J383" s="189"/>
    </row>
    <row r="384" spans="1:10" ht="16.95" customHeight="1" x14ac:dyDescent="0.3">
      <c r="A384" s="399">
        <v>6171</v>
      </c>
      <c r="B384" s="400">
        <v>5019</v>
      </c>
      <c r="C384" s="400" t="s">
        <v>705</v>
      </c>
      <c r="D384" s="308">
        <v>102</v>
      </c>
      <c r="E384" s="308">
        <v>102</v>
      </c>
      <c r="F384" s="308">
        <v>0</v>
      </c>
      <c r="G384" s="307" t="s">
        <v>754</v>
      </c>
      <c r="H384" s="189"/>
      <c r="I384" s="189"/>
      <c r="J384" s="189"/>
    </row>
    <row r="385" spans="1:10" ht="16.95" customHeight="1" x14ac:dyDescent="0.3">
      <c r="A385" s="399">
        <v>6171</v>
      </c>
      <c r="B385" s="400">
        <v>5021</v>
      </c>
      <c r="C385" s="400" t="s">
        <v>484</v>
      </c>
      <c r="D385" s="308">
        <v>30000</v>
      </c>
      <c r="E385" s="308">
        <v>20000</v>
      </c>
      <c r="F385" s="308">
        <v>30000</v>
      </c>
      <c r="G385" s="306" t="s">
        <v>755</v>
      </c>
      <c r="H385" s="189"/>
      <c r="I385" s="189"/>
      <c r="J385" s="189"/>
    </row>
    <row r="386" spans="1:10" ht="16.95" customHeight="1" x14ac:dyDescent="0.3">
      <c r="A386" s="399">
        <v>6171</v>
      </c>
      <c r="B386" s="400">
        <v>5031</v>
      </c>
      <c r="C386" s="400" t="s">
        <v>379</v>
      </c>
      <c r="D386" s="308">
        <v>1190000</v>
      </c>
      <c r="E386" s="308">
        <v>1159589</v>
      </c>
      <c r="F386" s="308">
        <v>1265000</v>
      </c>
      <c r="G386" s="306" t="s">
        <v>756</v>
      </c>
      <c r="H386" s="189"/>
      <c r="I386" s="189"/>
      <c r="J386" s="189"/>
    </row>
    <row r="387" spans="1:10" ht="16.95" customHeight="1" x14ac:dyDescent="0.3">
      <c r="A387" s="399">
        <v>6171</v>
      </c>
      <c r="B387" s="400">
        <v>5032</v>
      </c>
      <c r="C387" s="400" t="s">
        <v>381</v>
      </c>
      <c r="D387" s="308">
        <v>432000</v>
      </c>
      <c r="E387" s="308">
        <v>424327</v>
      </c>
      <c r="F387" s="308">
        <v>460000</v>
      </c>
      <c r="G387" s="306" t="s">
        <v>757</v>
      </c>
      <c r="H387" s="189"/>
      <c r="I387" s="189"/>
      <c r="J387" s="189"/>
    </row>
    <row r="388" spans="1:10" ht="16.95" customHeight="1" x14ac:dyDescent="0.3">
      <c r="A388" s="399">
        <v>6171</v>
      </c>
      <c r="B388" s="400">
        <v>5038</v>
      </c>
      <c r="C388" s="400" t="s">
        <v>758</v>
      </c>
      <c r="D388" s="308">
        <v>50000</v>
      </c>
      <c r="E388" s="308">
        <v>47291</v>
      </c>
      <c r="F388" s="308">
        <v>50000</v>
      </c>
      <c r="G388" s="306" t="s">
        <v>759</v>
      </c>
      <c r="H388" s="189"/>
      <c r="I388" s="189"/>
      <c r="J388" s="189"/>
    </row>
    <row r="389" spans="1:10" ht="16.95" customHeight="1" x14ac:dyDescent="0.3">
      <c r="A389" s="304">
        <v>6171</v>
      </c>
      <c r="B389" s="301">
        <v>5039</v>
      </c>
      <c r="C389" s="301" t="s">
        <v>708</v>
      </c>
      <c r="D389" s="305">
        <v>35</v>
      </c>
      <c r="E389" s="305">
        <v>35</v>
      </c>
      <c r="F389" s="308">
        <v>0</v>
      </c>
      <c r="G389" s="307" t="s">
        <v>760</v>
      </c>
      <c r="H389" s="189"/>
      <c r="I389" s="189"/>
      <c r="J389" s="189"/>
    </row>
    <row r="390" spans="1:10" ht="16.95" customHeight="1" x14ac:dyDescent="0.3">
      <c r="A390" s="304">
        <v>6171</v>
      </c>
      <c r="B390" s="301">
        <v>5132</v>
      </c>
      <c r="C390" s="301" t="s">
        <v>408</v>
      </c>
      <c r="D390" s="305">
        <v>1700</v>
      </c>
      <c r="E390" s="305">
        <v>1695.09</v>
      </c>
      <c r="F390" s="305">
        <v>2000</v>
      </c>
      <c r="G390" s="306" t="s">
        <v>761</v>
      </c>
      <c r="H390" s="189"/>
      <c r="I390" s="189"/>
      <c r="J390" s="189"/>
    </row>
    <row r="391" spans="1:10" ht="16.95" customHeight="1" x14ac:dyDescent="0.3">
      <c r="A391" s="304">
        <v>6171</v>
      </c>
      <c r="B391" s="301">
        <v>5133</v>
      </c>
      <c r="C391" s="301" t="s">
        <v>458</v>
      </c>
      <c r="D391" s="305">
        <v>1000</v>
      </c>
      <c r="E391" s="305">
        <v>969</v>
      </c>
      <c r="F391" s="305">
        <v>1000</v>
      </c>
      <c r="G391" s="306" t="s">
        <v>762</v>
      </c>
      <c r="H391" s="189"/>
      <c r="I391" s="189"/>
      <c r="J391" s="189"/>
    </row>
    <row r="392" spans="1:10" ht="16.95" customHeight="1" x14ac:dyDescent="0.3">
      <c r="A392" s="304">
        <v>6171</v>
      </c>
      <c r="B392" s="301">
        <v>5136</v>
      </c>
      <c r="C392" s="301" t="s">
        <v>460</v>
      </c>
      <c r="D392" s="305">
        <v>12600</v>
      </c>
      <c r="E392" s="305">
        <v>12574</v>
      </c>
      <c r="F392" s="305">
        <v>13000</v>
      </c>
      <c r="G392" s="306" t="s">
        <v>763</v>
      </c>
      <c r="H392" s="189"/>
      <c r="I392" s="189"/>
      <c r="J392" s="189"/>
    </row>
    <row r="393" spans="1:10" ht="16.95" customHeight="1" x14ac:dyDescent="0.3">
      <c r="A393" s="304">
        <v>6171</v>
      </c>
      <c r="B393" s="301">
        <v>5137</v>
      </c>
      <c r="C393" s="301" t="s">
        <v>317</v>
      </c>
      <c r="D393" s="305">
        <v>125000</v>
      </c>
      <c r="E393" s="305">
        <v>124753.85</v>
      </c>
      <c r="F393" s="305">
        <v>60000</v>
      </c>
      <c r="G393" s="306" t="s">
        <v>764</v>
      </c>
      <c r="H393" s="189"/>
      <c r="I393" s="189"/>
      <c r="J393" s="189"/>
    </row>
    <row r="394" spans="1:10" ht="16.95" customHeight="1" x14ac:dyDescent="0.3">
      <c r="A394" s="304">
        <v>6171</v>
      </c>
      <c r="B394" s="301">
        <v>5139</v>
      </c>
      <c r="C394" s="301" t="s">
        <v>321</v>
      </c>
      <c r="D394" s="305">
        <v>472000</v>
      </c>
      <c r="E394" s="305">
        <v>471372.26</v>
      </c>
      <c r="F394" s="305">
        <v>200000</v>
      </c>
      <c r="G394" s="306" t="s">
        <v>765</v>
      </c>
      <c r="H394" s="189"/>
      <c r="I394" s="189"/>
      <c r="J394" s="189"/>
    </row>
    <row r="395" spans="1:10" ht="16.95" customHeight="1" x14ac:dyDescent="0.3">
      <c r="A395" s="304">
        <v>6171</v>
      </c>
      <c r="B395" s="301">
        <v>5151</v>
      </c>
      <c r="C395" s="301" t="s">
        <v>412</v>
      </c>
      <c r="D395" s="305">
        <v>11400</v>
      </c>
      <c r="E395" s="305">
        <v>11372.98</v>
      </c>
      <c r="F395" s="305">
        <v>12000</v>
      </c>
      <c r="G395" s="306" t="s">
        <v>766</v>
      </c>
      <c r="H395" s="189"/>
      <c r="I395" s="189"/>
      <c r="J395" s="189"/>
    </row>
    <row r="396" spans="1:10" ht="16.95" customHeight="1" x14ac:dyDescent="0.3">
      <c r="A396" s="304">
        <v>6171</v>
      </c>
      <c r="B396" s="301">
        <v>5153</v>
      </c>
      <c r="C396" s="301" t="s">
        <v>464</v>
      </c>
      <c r="D396" s="305">
        <v>62000</v>
      </c>
      <c r="E396" s="305">
        <v>61889.06</v>
      </c>
      <c r="F396" s="305">
        <v>70000</v>
      </c>
      <c r="G396" s="306" t="s">
        <v>767</v>
      </c>
      <c r="H396" s="189"/>
      <c r="I396" s="189"/>
      <c r="J396" s="189"/>
    </row>
    <row r="397" spans="1:10" ht="16.95" customHeight="1" x14ac:dyDescent="0.3">
      <c r="A397" s="304">
        <v>6171</v>
      </c>
      <c r="B397" s="301">
        <v>5154</v>
      </c>
      <c r="C397" s="301" t="s">
        <v>385</v>
      </c>
      <c r="D397" s="305">
        <v>65800</v>
      </c>
      <c r="E397" s="305">
        <v>65732.39</v>
      </c>
      <c r="F397" s="305">
        <v>70000</v>
      </c>
      <c r="G397" s="306" t="s">
        <v>768</v>
      </c>
      <c r="H397" s="189"/>
      <c r="I397" s="189"/>
      <c r="J397" s="189"/>
    </row>
    <row r="398" spans="1:10" ht="16.95" customHeight="1" x14ac:dyDescent="0.3">
      <c r="A398" s="304">
        <v>6171</v>
      </c>
      <c r="B398" s="301">
        <v>5156</v>
      </c>
      <c r="C398" s="301" t="s">
        <v>323</v>
      </c>
      <c r="D398" s="305">
        <v>49000</v>
      </c>
      <c r="E398" s="305">
        <v>48161.7</v>
      </c>
      <c r="F398" s="305">
        <v>50000</v>
      </c>
      <c r="G398" s="306" t="s">
        <v>769</v>
      </c>
      <c r="H398" s="189"/>
      <c r="I398" s="189"/>
      <c r="J398" s="189"/>
    </row>
    <row r="399" spans="1:10" ht="16.95" customHeight="1" x14ac:dyDescent="0.3">
      <c r="A399" s="304">
        <v>6171</v>
      </c>
      <c r="B399" s="301">
        <v>5161</v>
      </c>
      <c r="C399" s="301" t="s">
        <v>341</v>
      </c>
      <c r="D399" s="305">
        <v>14000</v>
      </c>
      <c r="E399" s="305">
        <v>13672</v>
      </c>
      <c r="F399" s="305">
        <v>15000</v>
      </c>
      <c r="G399" s="306" t="s">
        <v>770</v>
      </c>
      <c r="H399" s="189"/>
      <c r="I399" s="189"/>
      <c r="J399" s="189"/>
    </row>
    <row r="400" spans="1:10" ht="16.95" customHeight="1" x14ac:dyDescent="0.3">
      <c r="A400" s="304">
        <v>6171</v>
      </c>
      <c r="B400" s="301">
        <v>5162</v>
      </c>
      <c r="C400" s="301" t="s">
        <v>343</v>
      </c>
      <c r="D400" s="305">
        <v>20600</v>
      </c>
      <c r="E400" s="305">
        <v>20549.099999999999</v>
      </c>
      <c r="F400" s="305">
        <v>21000</v>
      </c>
      <c r="G400" s="306" t="s">
        <v>771</v>
      </c>
      <c r="H400" s="189"/>
      <c r="I400" s="189"/>
      <c r="J400" s="189"/>
    </row>
    <row r="401" spans="1:10" ht="16.95" customHeight="1" x14ac:dyDescent="0.3">
      <c r="A401" s="304">
        <v>6171</v>
      </c>
      <c r="B401" s="301">
        <v>5166</v>
      </c>
      <c r="C401" s="301" t="s">
        <v>389</v>
      </c>
      <c r="D401" s="305">
        <v>278000</v>
      </c>
      <c r="E401" s="305">
        <v>277685</v>
      </c>
      <c r="F401" s="305">
        <v>300000</v>
      </c>
      <c r="G401" s="306" t="s">
        <v>772</v>
      </c>
      <c r="H401" s="189"/>
      <c r="I401" s="189"/>
      <c r="J401" s="189"/>
    </row>
    <row r="402" spans="1:10" ht="16.95" customHeight="1" x14ac:dyDescent="0.3">
      <c r="A402" s="304">
        <v>6171</v>
      </c>
      <c r="B402" s="301">
        <v>5167</v>
      </c>
      <c r="C402" s="301" t="s">
        <v>345</v>
      </c>
      <c r="D402" s="305">
        <v>32000</v>
      </c>
      <c r="E402" s="305">
        <v>31664.78</v>
      </c>
      <c r="F402" s="305">
        <v>32000</v>
      </c>
      <c r="G402" s="306" t="s">
        <v>773</v>
      </c>
      <c r="H402" s="189"/>
      <c r="I402" s="189"/>
      <c r="J402" s="189"/>
    </row>
    <row r="403" spans="1:10" ht="30" customHeight="1" x14ac:dyDescent="0.3">
      <c r="A403" s="304">
        <v>6171</v>
      </c>
      <c r="B403" s="301">
        <v>5168</v>
      </c>
      <c r="C403" s="301" t="s">
        <v>392</v>
      </c>
      <c r="D403" s="305">
        <v>713000</v>
      </c>
      <c r="E403" s="305">
        <v>712551.29</v>
      </c>
      <c r="F403" s="305">
        <v>800000</v>
      </c>
      <c r="G403" s="306" t="s">
        <v>774</v>
      </c>
      <c r="H403" s="189"/>
      <c r="I403" s="189"/>
      <c r="J403" s="189"/>
    </row>
    <row r="404" spans="1:10" ht="16.95" customHeight="1" x14ac:dyDescent="0.3">
      <c r="A404" s="304">
        <v>6171</v>
      </c>
      <c r="B404" s="301">
        <v>5169</v>
      </c>
      <c r="C404" s="301" t="s">
        <v>327</v>
      </c>
      <c r="D404" s="305">
        <v>141000</v>
      </c>
      <c r="E404" s="305">
        <v>140985.73000000001</v>
      </c>
      <c r="F404" s="305">
        <v>100000</v>
      </c>
      <c r="G404" s="306" t="s">
        <v>775</v>
      </c>
      <c r="H404" s="189"/>
      <c r="I404" s="189"/>
      <c r="J404" s="189"/>
    </row>
    <row r="405" spans="1:10" ht="16.95" customHeight="1" x14ac:dyDescent="0.3">
      <c r="A405" s="304">
        <v>6171</v>
      </c>
      <c r="B405" s="301">
        <v>5171</v>
      </c>
      <c r="C405" s="301" t="s">
        <v>329</v>
      </c>
      <c r="D405" s="305">
        <v>308000</v>
      </c>
      <c r="E405" s="305">
        <v>307241.74</v>
      </c>
      <c r="F405" s="305">
        <v>100000</v>
      </c>
      <c r="G405" s="306" t="s">
        <v>776</v>
      </c>
      <c r="H405" s="189"/>
      <c r="I405" s="189"/>
      <c r="J405" s="189"/>
    </row>
    <row r="406" spans="1:10" ht="16.95" customHeight="1" x14ac:dyDescent="0.3">
      <c r="A406" s="304">
        <v>6171</v>
      </c>
      <c r="B406" s="301">
        <v>5172</v>
      </c>
      <c r="C406" s="301" t="s">
        <v>473</v>
      </c>
      <c r="D406" s="305">
        <v>6700</v>
      </c>
      <c r="E406" s="305">
        <v>6612.65</v>
      </c>
      <c r="F406" s="305">
        <v>10000</v>
      </c>
      <c r="G406" s="306" t="s">
        <v>777</v>
      </c>
      <c r="H406" s="189"/>
      <c r="I406" s="189"/>
      <c r="J406" s="189"/>
    </row>
    <row r="407" spans="1:10" ht="16.95" customHeight="1" x14ac:dyDescent="0.3">
      <c r="A407" s="304">
        <v>6171</v>
      </c>
      <c r="B407" s="301">
        <v>5173</v>
      </c>
      <c r="C407" s="301" t="s">
        <v>349</v>
      </c>
      <c r="D407" s="305">
        <v>5000</v>
      </c>
      <c r="E407" s="305">
        <v>4808</v>
      </c>
      <c r="F407" s="305">
        <v>5000</v>
      </c>
      <c r="G407" s="306" t="s">
        <v>778</v>
      </c>
      <c r="H407" s="189"/>
      <c r="I407" s="189"/>
      <c r="J407" s="189"/>
    </row>
    <row r="408" spans="1:10" ht="16.95" customHeight="1" x14ac:dyDescent="0.3">
      <c r="A408" s="304">
        <v>6171</v>
      </c>
      <c r="B408" s="301">
        <v>5175</v>
      </c>
      <c r="C408" s="301" t="s">
        <v>351</v>
      </c>
      <c r="D408" s="305">
        <v>30000</v>
      </c>
      <c r="E408" s="305">
        <v>29815.45</v>
      </c>
      <c r="F408" s="305">
        <v>30000</v>
      </c>
      <c r="G408" s="306" t="s">
        <v>779</v>
      </c>
      <c r="H408" s="189"/>
      <c r="I408" s="189"/>
      <c r="J408" s="189"/>
    </row>
    <row r="409" spans="1:10" ht="16.95" customHeight="1" x14ac:dyDescent="0.3">
      <c r="A409" s="304">
        <v>6171</v>
      </c>
      <c r="B409" s="301">
        <v>5176</v>
      </c>
      <c r="C409" s="301" t="s">
        <v>780</v>
      </c>
      <c r="D409" s="305">
        <v>0</v>
      </c>
      <c r="E409" s="305">
        <v>0</v>
      </c>
      <c r="F409" s="305">
        <v>2420</v>
      </c>
      <c r="G409" s="306" t="s">
        <v>781</v>
      </c>
      <c r="H409" s="189"/>
      <c r="I409" s="189"/>
      <c r="J409" s="189"/>
    </row>
    <row r="410" spans="1:10" ht="16.95" customHeight="1" x14ac:dyDescent="0.3">
      <c r="A410" s="304">
        <v>6171</v>
      </c>
      <c r="B410" s="301">
        <v>5194</v>
      </c>
      <c r="C410" s="301" t="s">
        <v>353</v>
      </c>
      <c r="D410" s="305">
        <v>66000</v>
      </c>
      <c r="E410" s="305">
        <v>65738.7</v>
      </c>
      <c r="F410" s="305">
        <v>60000</v>
      </c>
      <c r="G410" s="306" t="s">
        <v>782</v>
      </c>
      <c r="H410" s="189"/>
      <c r="I410" s="189"/>
      <c r="J410" s="189"/>
    </row>
    <row r="411" spans="1:10" ht="30" customHeight="1" x14ac:dyDescent="0.3">
      <c r="A411" s="304">
        <v>6171</v>
      </c>
      <c r="B411" s="301">
        <v>5195</v>
      </c>
      <c r="C411" s="301" t="s">
        <v>783</v>
      </c>
      <c r="D411" s="305">
        <v>25549</v>
      </c>
      <c r="E411" s="305">
        <v>25549</v>
      </c>
      <c r="F411" s="305">
        <v>0</v>
      </c>
      <c r="G411" s="307" t="s">
        <v>784</v>
      </c>
      <c r="H411" s="189"/>
      <c r="I411" s="189"/>
      <c r="J411" s="189"/>
    </row>
    <row r="412" spans="1:10" ht="16.95" customHeight="1" x14ac:dyDescent="0.3">
      <c r="A412" s="304">
        <v>6171</v>
      </c>
      <c r="B412" s="301">
        <v>5221</v>
      </c>
      <c r="C412" s="301" t="s">
        <v>39</v>
      </c>
      <c r="D412" s="305">
        <v>19942</v>
      </c>
      <c r="E412" s="305">
        <v>19942</v>
      </c>
      <c r="F412" s="305">
        <v>19912</v>
      </c>
      <c r="G412" s="306" t="s">
        <v>785</v>
      </c>
      <c r="H412" s="189"/>
      <c r="I412" s="189"/>
      <c r="J412" s="189"/>
    </row>
    <row r="413" spans="1:10" ht="16.95" customHeight="1" x14ac:dyDescent="0.3">
      <c r="A413" s="304">
        <v>6171</v>
      </c>
      <c r="B413" s="301">
        <v>5229</v>
      </c>
      <c r="C413" s="301" t="s">
        <v>355</v>
      </c>
      <c r="D413" s="305">
        <v>7434</v>
      </c>
      <c r="E413" s="305">
        <v>7434</v>
      </c>
      <c r="F413" s="305">
        <v>7452</v>
      </c>
      <c r="G413" s="306" t="s">
        <v>786</v>
      </c>
      <c r="H413" s="189"/>
      <c r="I413" s="189"/>
      <c r="J413" s="189"/>
    </row>
    <row r="414" spans="1:10" ht="16.95" customHeight="1" x14ac:dyDescent="0.3">
      <c r="A414" s="304">
        <v>6171</v>
      </c>
      <c r="B414" s="301">
        <v>5321</v>
      </c>
      <c r="C414" s="301" t="s">
        <v>40</v>
      </c>
      <c r="D414" s="305">
        <v>84000</v>
      </c>
      <c r="E414" s="305">
        <v>84000</v>
      </c>
      <c r="F414" s="305">
        <v>60000</v>
      </c>
      <c r="G414" s="306" t="s">
        <v>787</v>
      </c>
      <c r="H414" s="189"/>
      <c r="I414" s="189"/>
      <c r="J414" s="189"/>
    </row>
    <row r="415" spans="1:10" ht="16.95" customHeight="1" x14ac:dyDescent="0.3">
      <c r="A415" s="304">
        <v>6171</v>
      </c>
      <c r="B415" s="301">
        <v>5329</v>
      </c>
      <c r="C415" s="301" t="s">
        <v>788</v>
      </c>
      <c r="D415" s="305">
        <v>48450</v>
      </c>
      <c r="E415" s="305">
        <v>48450</v>
      </c>
      <c r="F415" s="308">
        <v>47700</v>
      </c>
      <c r="G415" s="306" t="s">
        <v>789</v>
      </c>
      <c r="H415" s="189"/>
      <c r="I415" s="189"/>
      <c r="J415" s="189"/>
    </row>
    <row r="416" spans="1:10" ht="16.95" customHeight="1" x14ac:dyDescent="0.3">
      <c r="A416" s="304">
        <v>6171</v>
      </c>
      <c r="B416" s="301">
        <v>5361</v>
      </c>
      <c r="C416" s="301" t="s">
        <v>637</v>
      </c>
      <c r="D416" s="305">
        <v>2000</v>
      </c>
      <c r="E416" s="305">
        <v>2000</v>
      </c>
      <c r="F416" s="305">
        <v>2000</v>
      </c>
      <c r="G416" s="306" t="s">
        <v>790</v>
      </c>
      <c r="H416" s="189"/>
      <c r="I416" s="189"/>
      <c r="J416" s="189"/>
    </row>
    <row r="417" spans="1:10" ht="16.95" customHeight="1" x14ac:dyDescent="0.3">
      <c r="A417" s="304">
        <v>6171</v>
      </c>
      <c r="B417" s="301">
        <v>5362</v>
      </c>
      <c r="C417" s="301" t="s">
        <v>548</v>
      </c>
      <c r="D417" s="305">
        <v>1500</v>
      </c>
      <c r="E417" s="305">
        <v>1500</v>
      </c>
      <c r="F417" s="305">
        <v>2000</v>
      </c>
      <c r="G417" s="306" t="s">
        <v>791</v>
      </c>
      <c r="H417" s="189"/>
      <c r="I417" s="189"/>
      <c r="J417" s="189"/>
    </row>
    <row r="418" spans="1:10" ht="16.95" customHeight="1" x14ac:dyDescent="0.3">
      <c r="A418" s="304">
        <v>6171</v>
      </c>
      <c r="B418" s="301">
        <v>5424</v>
      </c>
      <c r="C418" s="301" t="s">
        <v>479</v>
      </c>
      <c r="D418" s="305">
        <v>40000</v>
      </c>
      <c r="E418" s="305">
        <v>33992</v>
      </c>
      <c r="F418" s="308">
        <v>0</v>
      </c>
      <c r="G418" s="307" t="s">
        <v>792</v>
      </c>
      <c r="H418" s="189"/>
      <c r="I418" s="189"/>
      <c r="J418" s="189"/>
    </row>
    <row r="419" spans="1:10" ht="16.95" customHeight="1" x14ac:dyDescent="0.3">
      <c r="A419" s="304">
        <v>6171</v>
      </c>
      <c r="B419" s="301">
        <v>5499</v>
      </c>
      <c r="C419" s="301" t="s">
        <v>481</v>
      </c>
      <c r="D419" s="305">
        <v>310200</v>
      </c>
      <c r="E419" s="305">
        <v>279965</v>
      </c>
      <c r="F419" s="305">
        <v>320000</v>
      </c>
      <c r="G419" s="306" t="s">
        <v>793</v>
      </c>
      <c r="H419" s="189"/>
      <c r="I419" s="189"/>
      <c r="J419" s="189"/>
    </row>
    <row r="420" spans="1:10" ht="16.95" customHeight="1" x14ac:dyDescent="0.3">
      <c r="A420" s="304">
        <v>6171</v>
      </c>
      <c r="B420" s="301">
        <v>5909</v>
      </c>
      <c r="C420" s="301" t="s">
        <v>332</v>
      </c>
      <c r="D420" s="305">
        <v>0</v>
      </c>
      <c r="E420" s="305">
        <v>0</v>
      </c>
      <c r="F420" s="305">
        <v>0</v>
      </c>
      <c r="G420" s="307" t="s">
        <v>794</v>
      </c>
      <c r="H420" s="189"/>
      <c r="I420" s="189"/>
      <c r="J420" s="189"/>
    </row>
    <row r="421" spans="1:10" ht="16.95" customHeight="1" thickBot="1" x14ac:dyDescent="0.35">
      <c r="A421" s="336">
        <v>6171</v>
      </c>
      <c r="B421" s="337">
        <v>6122</v>
      </c>
      <c r="C421" s="337" t="s">
        <v>402</v>
      </c>
      <c r="D421" s="338">
        <v>0</v>
      </c>
      <c r="E421" s="338">
        <v>0</v>
      </c>
      <c r="F421" s="339">
        <v>100000</v>
      </c>
      <c r="G421" s="366" t="s">
        <v>795</v>
      </c>
      <c r="H421" s="189"/>
      <c r="I421" s="189"/>
      <c r="J421" s="189"/>
    </row>
    <row r="422" spans="1:10" s="5" customFormat="1" ht="18" customHeight="1" thickBot="1" x14ac:dyDescent="0.35">
      <c r="A422" s="314">
        <v>6171</v>
      </c>
      <c r="B422" s="332" t="s">
        <v>28</v>
      </c>
      <c r="C422" s="332"/>
      <c r="D422" s="315">
        <f>SUM(D383:D421)</f>
        <v>9456012</v>
      </c>
      <c r="E422" s="315">
        <f t="shared" ref="E422:F422" si="51">SUM(E383:E421)</f>
        <v>9278753.7699999977</v>
      </c>
      <c r="F422" s="315">
        <f t="shared" si="51"/>
        <v>9467484</v>
      </c>
      <c r="G422" s="333" t="s">
        <v>796</v>
      </c>
      <c r="H422" s="317"/>
      <c r="I422" s="317"/>
      <c r="J422" s="317"/>
    </row>
    <row r="423" spans="1:10" ht="16.05" customHeight="1" x14ac:dyDescent="0.3">
      <c r="A423" s="299">
        <v>6223</v>
      </c>
      <c r="B423" s="300">
        <v>5139</v>
      </c>
      <c r="C423" s="300" t="s">
        <v>321</v>
      </c>
      <c r="D423" s="302">
        <v>0</v>
      </c>
      <c r="E423" s="302">
        <v>0</v>
      </c>
      <c r="F423" s="302">
        <v>1000</v>
      </c>
      <c r="G423" s="303" t="s">
        <v>797</v>
      </c>
      <c r="H423" s="189"/>
      <c r="I423" s="189"/>
      <c r="J423" s="189"/>
    </row>
    <row r="424" spans="1:10" ht="16.05" customHeight="1" x14ac:dyDescent="0.3">
      <c r="A424" s="304">
        <v>6223</v>
      </c>
      <c r="B424" s="301">
        <v>5161</v>
      </c>
      <c r="C424" s="301" t="s">
        <v>341</v>
      </c>
      <c r="D424" s="305">
        <v>468</v>
      </c>
      <c r="E424" s="305">
        <v>468</v>
      </c>
      <c r="F424" s="305">
        <v>500</v>
      </c>
      <c r="G424" s="306" t="s">
        <v>798</v>
      </c>
      <c r="H424" s="189"/>
      <c r="I424" s="189"/>
      <c r="J424" s="189"/>
    </row>
    <row r="425" spans="1:10" ht="16.05" customHeight="1" x14ac:dyDescent="0.3">
      <c r="A425" s="304">
        <v>6223</v>
      </c>
      <c r="B425" s="301">
        <v>5169</v>
      </c>
      <c r="C425" s="301" t="s">
        <v>327</v>
      </c>
      <c r="D425" s="305">
        <v>51000</v>
      </c>
      <c r="E425" s="305">
        <v>50973.21</v>
      </c>
      <c r="F425" s="305">
        <v>28500</v>
      </c>
      <c r="G425" s="306" t="s">
        <v>799</v>
      </c>
      <c r="H425" s="189"/>
      <c r="I425" s="189"/>
      <c r="J425" s="189"/>
    </row>
    <row r="426" spans="1:10" ht="16.05" customHeight="1" x14ac:dyDescent="0.3">
      <c r="A426" s="304">
        <v>6223</v>
      </c>
      <c r="B426" s="301">
        <v>5175</v>
      </c>
      <c r="C426" s="301" t="s">
        <v>351</v>
      </c>
      <c r="D426" s="305">
        <v>28000</v>
      </c>
      <c r="E426" s="305">
        <v>27808</v>
      </c>
      <c r="F426" s="305">
        <v>10000</v>
      </c>
      <c r="G426" s="306" t="s">
        <v>800</v>
      </c>
      <c r="H426" s="189"/>
      <c r="I426" s="189"/>
      <c r="J426" s="189"/>
    </row>
    <row r="427" spans="1:10" ht="16.05" customHeight="1" thickBot="1" x14ac:dyDescent="0.35">
      <c r="A427" s="310">
        <v>6223</v>
      </c>
      <c r="B427" s="311">
        <v>5194</v>
      </c>
      <c r="C427" s="311" t="s">
        <v>353</v>
      </c>
      <c r="D427" s="312">
        <v>17033</v>
      </c>
      <c r="E427" s="312">
        <v>17033</v>
      </c>
      <c r="F427" s="312">
        <v>20000</v>
      </c>
      <c r="G427" s="313" t="s">
        <v>801</v>
      </c>
      <c r="H427" s="189"/>
      <c r="I427" s="189"/>
      <c r="J427" s="189"/>
    </row>
    <row r="428" spans="1:10" s="5" customFormat="1" ht="18" customHeight="1" thickBot="1" x14ac:dyDescent="0.35">
      <c r="A428" s="314">
        <v>6223</v>
      </c>
      <c r="B428" s="332" t="s">
        <v>802</v>
      </c>
      <c r="C428" s="332"/>
      <c r="D428" s="315">
        <f>SUM(D423:D427)</f>
        <v>96501</v>
      </c>
      <c r="E428" s="315">
        <f t="shared" ref="E428:F428" si="52">SUM(E423:E427)</f>
        <v>96282.209999999992</v>
      </c>
      <c r="F428" s="315">
        <f t="shared" si="52"/>
        <v>60000</v>
      </c>
      <c r="G428" s="333" t="s">
        <v>803</v>
      </c>
      <c r="H428" s="317"/>
      <c r="I428" s="317"/>
      <c r="J428" s="317"/>
    </row>
    <row r="429" spans="1:10" ht="16.95" customHeight="1" x14ac:dyDescent="0.3">
      <c r="A429" s="430">
        <v>6310</v>
      </c>
      <c r="B429" s="431">
        <v>5141</v>
      </c>
      <c r="C429" s="431" t="s">
        <v>804</v>
      </c>
      <c r="D429" s="432">
        <v>625763.15</v>
      </c>
      <c r="E429" s="432">
        <v>625763.15</v>
      </c>
      <c r="F429" s="433">
        <v>880948.52</v>
      </c>
      <c r="G429" s="434" t="s">
        <v>805</v>
      </c>
      <c r="H429" s="189"/>
      <c r="I429" s="189"/>
      <c r="J429" s="189"/>
    </row>
    <row r="430" spans="1:10" ht="16.95" customHeight="1" thickBot="1" x14ac:dyDescent="0.35">
      <c r="A430" s="435">
        <v>6310</v>
      </c>
      <c r="B430" s="436">
        <v>5163</v>
      </c>
      <c r="C430" s="436" t="s">
        <v>718</v>
      </c>
      <c r="D430" s="437">
        <v>90000</v>
      </c>
      <c r="E430" s="437">
        <v>89513.04</v>
      </c>
      <c r="F430" s="438">
        <v>65000</v>
      </c>
      <c r="G430" s="439" t="s">
        <v>806</v>
      </c>
      <c r="H430" s="189"/>
      <c r="I430" s="189"/>
      <c r="J430" s="189"/>
    </row>
    <row r="431" spans="1:10" s="5" customFormat="1" ht="18" customHeight="1" thickBot="1" x14ac:dyDescent="0.35">
      <c r="A431" s="393">
        <v>6310</v>
      </c>
      <c r="B431" s="394" t="s">
        <v>29</v>
      </c>
      <c r="C431" s="394"/>
      <c r="D431" s="395">
        <f>SUM(D429:D430)</f>
        <v>715763.15</v>
      </c>
      <c r="E431" s="395">
        <f t="shared" ref="E431:F431" si="53">SUM(E429:E430)</f>
        <v>715276.19000000006</v>
      </c>
      <c r="F431" s="395">
        <f t="shared" si="53"/>
        <v>945948.52</v>
      </c>
      <c r="G431" s="386" t="s">
        <v>807</v>
      </c>
      <c r="H431" s="317"/>
      <c r="I431" s="317"/>
      <c r="J431" s="317"/>
    </row>
    <row r="432" spans="1:10" ht="16.95" customHeight="1" thickBot="1" x14ac:dyDescent="0.35">
      <c r="A432" s="341">
        <v>6320</v>
      </c>
      <c r="B432" s="342">
        <v>5163</v>
      </c>
      <c r="C432" s="342" t="s">
        <v>718</v>
      </c>
      <c r="D432" s="343">
        <v>231000</v>
      </c>
      <c r="E432" s="343">
        <v>230764</v>
      </c>
      <c r="F432" s="343">
        <v>250000</v>
      </c>
      <c r="G432" s="411" t="s">
        <v>808</v>
      </c>
      <c r="H432" s="189"/>
      <c r="I432" s="189"/>
      <c r="J432" s="189"/>
    </row>
    <row r="433" spans="1:10" s="5" customFormat="1" ht="18" customHeight="1" thickBot="1" x14ac:dyDescent="0.35">
      <c r="A433" s="314">
        <v>6320</v>
      </c>
      <c r="B433" s="332" t="s">
        <v>809</v>
      </c>
      <c r="C433" s="332"/>
      <c r="D433" s="315">
        <f>SUM(D432)</f>
        <v>231000</v>
      </c>
      <c r="E433" s="315">
        <f t="shared" ref="E433:F433" si="54">SUM(E432)</f>
        <v>230764</v>
      </c>
      <c r="F433" s="315">
        <f t="shared" si="54"/>
        <v>250000</v>
      </c>
      <c r="G433" s="333" t="s">
        <v>810</v>
      </c>
      <c r="H433" s="317"/>
      <c r="I433" s="317"/>
      <c r="J433" s="317"/>
    </row>
    <row r="434" spans="1:10" ht="16.05" customHeight="1" x14ac:dyDescent="0.3">
      <c r="A434" s="299">
        <v>6330</v>
      </c>
      <c r="B434" s="300">
        <v>5342</v>
      </c>
      <c r="C434" s="300" t="s">
        <v>811</v>
      </c>
      <c r="D434" s="302">
        <v>200000</v>
      </c>
      <c r="E434" s="302">
        <v>200000</v>
      </c>
      <c r="F434" s="302">
        <v>200000</v>
      </c>
      <c r="G434" s="303" t="s">
        <v>812</v>
      </c>
      <c r="H434" s="189"/>
      <c r="I434" s="189"/>
      <c r="J434" s="189"/>
    </row>
    <row r="435" spans="1:10" ht="16.05" customHeight="1" thickBot="1" x14ac:dyDescent="0.35">
      <c r="A435" s="310">
        <v>6330</v>
      </c>
      <c r="B435" s="311">
        <v>5345</v>
      </c>
      <c r="C435" s="311" t="s">
        <v>813</v>
      </c>
      <c r="D435" s="312">
        <v>5000000</v>
      </c>
      <c r="E435" s="312">
        <v>5000000</v>
      </c>
      <c r="F435" s="312">
        <v>5000000</v>
      </c>
      <c r="G435" s="313" t="s">
        <v>814</v>
      </c>
      <c r="H435" s="189"/>
      <c r="I435" s="189"/>
      <c r="J435" s="189"/>
    </row>
    <row r="436" spans="1:10" s="5" customFormat="1" ht="18" customHeight="1" thickBot="1" x14ac:dyDescent="0.35">
      <c r="A436" s="393">
        <v>6330</v>
      </c>
      <c r="B436" s="394" t="s">
        <v>31</v>
      </c>
      <c r="C436" s="394"/>
      <c r="D436" s="395">
        <f>SUM(D434:D435)</f>
        <v>5200000</v>
      </c>
      <c r="E436" s="395">
        <f>SUM(E434:E435)</f>
        <v>5200000</v>
      </c>
      <c r="F436" s="395">
        <f>SUM(F434:F435)</f>
        <v>5200000</v>
      </c>
      <c r="G436" s="386" t="s">
        <v>31</v>
      </c>
      <c r="H436" s="317"/>
      <c r="I436" s="317"/>
      <c r="J436" s="317"/>
    </row>
    <row r="437" spans="1:10" ht="30" customHeight="1" x14ac:dyDescent="0.3">
      <c r="A437" s="299">
        <v>6399</v>
      </c>
      <c r="B437" s="300">
        <v>5362</v>
      </c>
      <c r="C437" s="300" t="s">
        <v>548</v>
      </c>
      <c r="D437" s="302">
        <v>1550000</v>
      </c>
      <c r="E437" s="302">
        <v>1530806</v>
      </c>
      <c r="F437" s="302">
        <v>2000000</v>
      </c>
      <c r="G437" s="303" t="s">
        <v>815</v>
      </c>
      <c r="H437" s="189"/>
      <c r="I437" s="189"/>
      <c r="J437" s="189"/>
    </row>
    <row r="438" spans="1:10" ht="16.95" customHeight="1" thickBot="1" x14ac:dyDescent="0.35">
      <c r="A438" s="310">
        <v>6399</v>
      </c>
      <c r="B438" s="311">
        <v>5365</v>
      </c>
      <c r="C438" s="311" t="s">
        <v>396</v>
      </c>
      <c r="D438" s="312">
        <v>2536490</v>
      </c>
      <c r="E438" s="312">
        <v>2536490</v>
      </c>
      <c r="F438" s="312">
        <v>0</v>
      </c>
      <c r="G438" s="415" t="s">
        <v>816</v>
      </c>
      <c r="H438" s="189"/>
      <c r="I438" s="189"/>
      <c r="J438" s="189"/>
    </row>
    <row r="439" spans="1:10" s="5" customFormat="1" ht="18" customHeight="1" thickBot="1" x14ac:dyDescent="0.35">
      <c r="A439" s="314">
        <v>6399</v>
      </c>
      <c r="B439" s="332" t="s">
        <v>215</v>
      </c>
      <c r="C439" s="332"/>
      <c r="D439" s="315">
        <f>SUM(D437:D438)</f>
        <v>4086490</v>
      </c>
      <c r="E439" s="315">
        <f t="shared" ref="E439:F439" si="55">SUM(E437:E438)</f>
        <v>4067296</v>
      </c>
      <c r="F439" s="315">
        <f t="shared" si="55"/>
        <v>2000000</v>
      </c>
      <c r="G439" s="333" t="s">
        <v>817</v>
      </c>
      <c r="H439" s="317"/>
      <c r="I439" s="317"/>
      <c r="J439" s="317"/>
    </row>
    <row r="440" spans="1:10" ht="16.95" customHeight="1" thickBot="1" x14ac:dyDescent="0.35">
      <c r="A440" s="341">
        <v>6402</v>
      </c>
      <c r="B440" s="342">
        <v>5364</v>
      </c>
      <c r="C440" s="342" t="s">
        <v>818</v>
      </c>
      <c r="D440" s="343">
        <v>86627.46</v>
      </c>
      <c r="E440" s="343">
        <v>86627.46</v>
      </c>
      <c r="F440" s="344">
        <v>43095.45</v>
      </c>
      <c r="G440" s="345" t="s">
        <v>819</v>
      </c>
      <c r="H440" s="189"/>
      <c r="I440" s="189"/>
      <c r="J440" s="189"/>
    </row>
    <row r="441" spans="1:10" s="5" customFormat="1" ht="18" customHeight="1" thickBot="1" x14ac:dyDescent="0.35">
      <c r="A441" s="393">
        <v>6402</v>
      </c>
      <c r="B441" s="394" t="s">
        <v>820</v>
      </c>
      <c r="C441" s="394"/>
      <c r="D441" s="395">
        <f>SUM(D440)</f>
        <v>86627.46</v>
      </c>
      <c r="E441" s="395">
        <f t="shared" ref="E441:F441" si="56">SUM(E440)</f>
        <v>86627.46</v>
      </c>
      <c r="F441" s="395">
        <f t="shared" si="56"/>
        <v>43095.45</v>
      </c>
      <c r="G441" s="386" t="s">
        <v>820</v>
      </c>
      <c r="H441" s="317"/>
      <c r="I441" s="317"/>
      <c r="J441" s="317"/>
    </row>
    <row r="442" spans="1:10" ht="16.95" customHeight="1" x14ac:dyDescent="0.3">
      <c r="A442" s="299">
        <v>6409</v>
      </c>
      <c r="B442" s="300">
        <v>5909</v>
      </c>
      <c r="C442" s="300" t="s">
        <v>332</v>
      </c>
      <c r="D442" s="302">
        <v>165226.39000000001</v>
      </c>
      <c r="E442" s="302">
        <v>0</v>
      </c>
      <c r="F442" s="302">
        <v>1107472.03</v>
      </c>
      <c r="G442" s="303" t="s">
        <v>821</v>
      </c>
      <c r="H442" s="189"/>
      <c r="I442" s="189"/>
      <c r="J442" s="189"/>
    </row>
    <row r="443" spans="1:10" ht="16.95" customHeight="1" thickBot="1" x14ac:dyDescent="0.35">
      <c r="A443" s="336">
        <v>6409</v>
      </c>
      <c r="B443" s="337">
        <v>6909</v>
      </c>
      <c r="C443" s="337" t="s">
        <v>428</v>
      </c>
      <c r="D443" s="338">
        <v>865380</v>
      </c>
      <c r="E443" s="338">
        <v>0</v>
      </c>
      <c r="F443" s="339">
        <v>1900000</v>
      </c>
      <c r="G443" s="366" t="s">
        <v>822</v>
      </c>
      <c r="H443" s="189"/>
      <c r="I443" s="189"/>
      <c r="J443" s="189"/>
    </row>
    <row r="444" spans="1:10" s="5" customFormat="1" ht="18" customHeight="1" thickBot="1" x14ac:dyDescent="0.35">
      <c r="A444" s="314">
        <v>6409</v>
      </c>
      <c r="B444" s="332" t="s">
        <v>216</v>
      </c>
      <c r="C444" s="332"/>
      <c r="D444" s="315">
        <f>SUM(D442:D443)</f>
        <v>1030606.39</v>
      </c>
      <c r="E444" s="315">
        <f t="shared" ref="E444:F444" si="57">SUM(E442:E443)</f>
        <v>0</v>
      </c>
      <c r="F444" s="315">
        <f t="shared" si="57"/>
        <v>3007472.0300000003</v>
      </c>
      <c r="G444" s="333" t="s">
        <v>823</v>
      </c>
      <c r="H444" s="317"/>
      <c r="I444" s="317"/>
      <c r="J444" s="317"/>
    </row>
    <row r="445" spans="1:10" s="317" customFormat="1" ht="18" customHeight="1" thickBot="1" x14ac:dyDescent="0.35">
      <c r="A445" s="367" t="s">
        <v>201</v>
      </c>
      <c r="B445" s="558" t="s">
        <v>88</v>
      </c>
      <c r="C445" s="558"/>
      <c r="D445" s="368">
        <f>SUM(D444,D441,D439,D436,D433,D431,D428,D422,D382,D371)</f>
        <v>23000000</v>
      </c>
      <c r="E445" s="368">
        <f t="shared" ref="E445:F445" si="58">SUM(E444,E441,E439,E436,E433,E431,E428,E422,E382,E371)</f>
        <v>21647498.18</v>
      </c>
      <c r="F445" s="368">
        <f t="shared" si="58"/>
        <v>23000000</v>
      </c>
      <c r="G445" s="369" t="s">
        <v>824</v>
      </c>
    </row>
    <row r="446" spans="1:10" s="317" customFormat="1" ht="18" customHeight="1" x14ac:dyDescent="0.3">
      <c r="A446" s="321" t="s">
        <v>336</v>
      </c>
      <c r="B446" s="560" t="s">
        <v>337</v>
      </c>
      <c r="C446" s="560"/>
      <c r="D446" s="322">
        <f>SUM(D445-D447)</f>
        <v>22134620</v>
      </c>
      <c r="E446" s="322">
        <f t="shared" ref="E446:F446" si="59">SUM(E445-E447)</f>
        <v>21647498.18</v>
      </c>
      <c r="F446" s="323">
        <f t="shared" si="59"/>
        <v>21000000</v>
      </c>
      <c r="G446" s="419"/>
    </row>
    <row r="447" spans="1:10" s="317" customFormat="1" ht="18" customHeight="1" x14ac:dyDescent="0.3">
      <c r="A447" s="325"/>
      <c r="B447" s="559" t="s">
        <v>338</v>
      </c>
      <c r="C447" s="559"/>
      <c r="D447" s="326">
        <f>SUM(D421+D443)</f>
        <v>865380</v>
      </c>
      <c r="E447" s="326">
        <f t="shared" ref="E447:F447" si="60">SUM(E421+E443)</f>
        <v>0</v>
      </c>
      <c r="F447" s="327">
        <f t="shared" si="60"/>
        <v>2000000</v>
      </c>
      <c r="G447" s="328"/>
    </row>
    <row r="448" spans="1:10" ht="15" thickBot="1" x14ac:dyDescent="0.35">
      <c r="A448" s="440"/>
      <c r="B448" s="440"/>
      <c r="C448" s="440"/>
      <c r="D448" s="441"/>
      <c r="E448" s="441"/>
      <c r="F448" s="440"/>
      <c r="G448" s="296"/>
      <c r="H448" s="189"/>
      <c r="I448" s="189"/>
      <c r="J448" s="189"/>
    </row>
    <row r="449" spans="1:10" s="95" customFormat="1" ht="18" customHeight="1" thickBot="1" x14ac:dyDescent="0.3">
      <c r="A449" s="568" t="s">
        <v>42</v>
      </c>
      <c r="B449" s="569"/>
      <c r="C449" s="569"/>
      <c r="D449" s="442">
        <f>SUM(D13+D85+D318+D362+D445)</f>
        <v>92800000</v>
      </c>
      <c r="E449" s="442">
        <f t="shared" ref="E449:F450" si="61">SUM(E13+E85+E318+E362+E445)</f>
        <v>89375243.879999995</v>
      </c>
      <c r="F449" s="443">
        <f t="shared" si="61"/>
        <v>96000000</v>
      </c>
      <c r="G449" s="444"/>
    </row>
    <row r="450" spans="1:10" s="317" customFormat="1" ht="18" customHeight="1" x14ac:dyDescent="0.3">
      <c r="A450" s="321" t="s">
        <v>336</v>
      </c>
      <c r="B450" s="560" t="s">
        <v>337</v>
      </c>
      <c r="C450" s="560"/>
      <c r="D450" s="322">
        <f>SUM(D14+D86+D319+D363+D446)</f>
        <v>70800000</v>
      </c>
      <c r="E450" s="322">
        <f>SUM(E14+E86+E319+E363+E446)</f>
        <v>68326639.439999998</v>
      </c>
      <c r="F450" s="323">
        <f t="shared" si="61"/>
        <v>73000000</v>
      </c>
      <c r="G450" s="328"/>
    </row>
    <row r="451" spans="1:10" s="317" customFormat="1" ht="18" customHeight="1" x14ac:dyDescent="0.3">
      <c r="A451" s="325"/>
      <c r="B451" s="559" t="s">
        <v>338</v>
      </c>
      <c r="C451" s="559"/>
      <c r="D451" s="326">
        <f>SUM(D15+D87+D320+D364+D447)</f>
        <v>22000000</v>
      </c>
      <c r="E451" s="326">
        <f t="shared" ref="E451:F451" si="62">SUM(E15+E87+E320+E364+E447)</f>
        <v>21048604.440000001</v>
      </c>
      <c r="F451" s="445">
        <f t="shared" si="62"/>
        <v>23000000</v>
      </c>
      <c r="G451" s="328"/>
    </row>
    <row r="452" spans="1:10" x14ac:dyDescent="0.3">
      <c r="A452" s="440"/>
      <c r="B452" s="440"/>
      <c r="C452" s="440"/>
      <c r="D452" s="441"/>
      <c r="E452" s="441"/>
      <c r="F452" s="440"/>
      <c r="G452" s="296"/>
      <c r="H452" s="189"/>
      <c r="I452" s="189"/>
      <c r="J452" s="189"/>
    </row>
    <row r="453" spans="1:10" x14ac:dyDescent="0.3">
      <c r="A453" s="440"/>
      <c r="B453" s="440"/>
      <c r="C453" s="440"/>
      <c r="D453" s="441"/>
      <c r="E453" s="441"/>
      <c r="F453" s="440"/>
      <c r="G453" s="296"/>
      <c r="H453" s="189"/>
      <c r="I453" s="189"/>
      <c r="J453" s="189"/>
    </row>
    <row r="454" spans="1:10" x14ac:dyDescent="0.3">
      <c r="A454" s="440"/>
      <c r="B454" s="440"/>
      <c r="C454" s="440"/>
      <c r="D454" s="441"/>
      <c r="E454" s="441"/>
      <c r="F454" s="440"/>
      <c r="G454" s="296"/>
      <c r="H454" s="189"/>
      <c r="I454" s="189"/>
      <c r="J454" s="189"/>
    </row>
    <row r="455" spans="1:10" x14ac:dyDescent="0.3">
      <c r="A455" s="440"/>
      <c r="B455" s="440"/>
      <c r="C455" s="440"/>
      <c r="D455" s="441"/>
      <c r="E455" s="441"/>
      <c r="F455" s="440"/>
      <c r="G455" s="296"/>
      <c r="H455" s="189"/>
      <c r="I455" s="189"/>
      <c r="J455" s="189"/>
    </row>
    <row r="456" spans="1:10" x14ac:dyDescent="0.3">
      <c r="A456" s="440"/>
      <c r="B456" s="440"/>
      <c r="C456" s="440"/>
      <c r="D456" s="441"/>
      <c r="E456" s="441"/>
      <c r="F456" s="440"/>
      <c r="G456" s="296"/>
      <c r="H456" s="189"/>
      <c r="I456" s="189"/>
      <c r="J456" s="189"/>
    </row>
    <row r="457" spans="1:10" x14ac:dyDescent="0.3">
      <c r="A457" s="440"/>
      <c r="B457" s="440"/>
      <c r="C457" s="440"/>
      <c r="D457" s="441"/>
      <c r="E457" s="441"/>
      <c r="F457" s="440"/>
      <c r="G457" s="296"/>
      <c r="H457" s="189"/>
      <c r="I457" s="189"/>
      <c r="J457" s="189"/>
    </row>
    <row r="458" spans="1:10" x14ac:dyDescent="0.3">
      <c r="A458" s="440"/>
      <c r="B458" s="440"/>
      <c r="C458" s="440"/>
      <c r="D458" s="441"/>
      <c r="E458" s="441"/>
      <c r="F458" s="440"/>
      <c r="G458" s="296"/>
      <c r="H458" s="189"/>
      <c r="I458" s="189"/>
      <c r="J458" s="189"/>
    </row>
    <row r="459" spans="1:10" x14ac:dyDescent="0.3">
      <c r="A459" s="440"/>
      <c r="B459" s="440"/>
      <c r="C459" s="440"/>
      <c r="D459" s="441"/>
      <c r="E459" s="441"/>
      <c r="F459" s="440"/>
      <c r="G459" s="296"/>
      <c r="H459" s="189"/>
      <c r="I459" s="189"/>
      <c r="J459" s="189"/>
    </row>
    <row r="460" spans="1:10" s="405" customFormat="1" ht="18" customHeight="1" x14ac:dyDescent="0.3">
      <c r="A460" s="446" t="s">
        <v>90</v>
      </c>
      <c r="B460" s="447"/>
      <c r="C460" s="448"/>
      <c r="D460" s="448"/>
    </row>
    <row r="461" spans="1:10" s="405" customFormat="1" ht="18" customHeight="1" x14ac:dyDescent="0.3">
      <c r="A461" s="449" t="s">
        <v>51</v>
      </c>
      <c r="B461" s="450" t="s">
        <v>825</v>
      </c>
      <c r="C461" s="570" t="s">
        <v>29</v>
      </c>
      <c r="D461" s="570"/>
    </row>
    <row r="462" spans="1:10" s="405" customFormat="1" ht="18" customHeight="1" thickBot="1" x14ac:dyDescent="0.35">
      <c r="A462" s="451"/>
      <c r="B462" s="451" t="s">
        <v>296</v>
      </c>
      <c r="C462" s="452" t="s">
        <v>826</v>
      </c>
      <c r="D462" s="453"/>
      <c r="E462" s="454"/>
      <c r="F462" s="454"/>
      <c r="G462" s="454"/>
    </row>
    <row r="463" spans="1:10" s="189" customFormat="1" ht="15" customHeight="1" x14ac:dyDescent="0.3">
      <c r="A463" s="455" t="s">
        <v>827</v>
      </c>
      <c r="B463" s="456"/>
      <c r="C463" s="457"/>
      <c r="D463" s="458">
        <v>21028.5</v>
      </c>
      <c r="E463" s="459"/>
      <c r="F463" s="460"/>
      <c r="G463" s="460"/>
    </row>
    <row r="464" spans="1:10" s="189" customFormat="1" ht="15" customHeight="1" x14ac:dyDescent="0.3">
      <c r="A464" s="565" t="s">
        <v>828</v>
      </c>
      <c r="B464" s="566"/>
      <c r="C464" s="567"/>
      <c r="D464" s="461">
        <v>73800.899999999994</v>
      </c>
      <c r="E464" s="459"/>
      <c r="F464" s="460"/>
      <c r="G464" s="460"/>
    </row>
    <row r="465" spans="1:7" s="189" customFormat="1" ht="15" customHeight="1" x14ac:dyDescent="0.3">
      <c r="A465" s="565" t="s">
        <v>829</v>
      </c>
      <c r="B465" s="566"/>
      <c r="C465" s="567"/>
      <c r="D465" s="462">
        <v>42390.6</v>
      </c>
      <c r="E465" s="459"/>
      <c r="F465" s="460"/>
      <c r="G465" s="460"/>
    </row>
    <row r="466" spans="1:7" s="189" customFormat="1" ht="15" customHeight="1" thickBot="1" x14ac:dyDescent="0.35">
      <c r="A466" s="571" t="s">
        <v>830</v>
      </c>
      <c r="B466" s="572"/>
      <c r="C466" s="573"/>
      <c r="D466" s="463">
        <v>743728.52</v>
      </c>
      <c r="E466" s="459"/>
      <c r="F466" s="460"/>
      <c r="G466" s="460"/>
    </row>
    <row r="467" spans="1:7" s="189" customFormat="1" ht="15" customHeight="1" thickBot="1" x14ac:dyDescent="0.35">
      <c r="A467" s="574" t="s">
        <v>831</v>
      </c>
      <c r="B467" s="575"/>
      <c r="C467" s="576"/>
      <c r="D467" s="464">
        <f>SUM(D463:D466)</f>
        <v>880948.52</v>
      </c>
      <c r="E467" s="465"/>
      <c r="F467" s="465"/>
      <c r="G467" s="465"/>
    </row>
    <row r="468" spans="1:7" s="405" customFormat="1" ht="15" customHeight="1" thickBot="1" x14ac:dyDescent="0.35">
      <c r="A468" s="449"/>
      <c r="B468" s="466" t="s">
        <v>832</v>
      </c>
      <c r="C468" s="452" t="s">
        <v>833</v>
      </c>
      <c r="D468" s="466"/>
      <c r="E468" s="454"/>
      <c r="F468" s="454"/>
      <c r="G468" s="454"/>
    </row>
    <row r="469" spans="1:7" s="189" customFormat="1" ht="15" customHeight="1" x14ac:dyDescent="0.3">
      <c r="A469" s="577" t="s">
        <v>827</v>
      </c>
      <c r="B469" s="578"/>
      <c r="C469" s="579"/>
      <c r="D469" s="458">
        <v>4800</v>
      </c>
      <c r="E469" s="459"/>
      <c r="F469" s="460"/>
      <c r="G469" s="460"/>
    </row>
    <row r="470" spans="1:7" s="189" customFormat="1" ht="15" customHeight="1" x14ac:dyDescent="0.3">
      <c r="A470" s="565" t="s">
        <v>828</v>
      </c>
      <c r="B470" s="566"/>
      <c r="C470" s="567"/>
      <c r="D470" s="461">
        <v>3600</v>
      </c>
      <c r="E470" s="459"/>
      <c r="F470" s="460"/>
      <c r="G470" s="460"/>
    </row>
    <row r="471" spans="1:7" s="189" customFormat="1" ht="15" customHeight="1" x14ac:dyDescent="0.3">
      <c r="A471" s="565" t="s">
        <v>829</v>
      </c>
      <c r="B471" s="566"/>
      <c r="C471" s="567"/>
      <c r="D471" s="462">
        <v>2400</v>
      </c>
      <c r="E471" s="459"/>
      <c r="F471" s="460"/>
      <c r="G471" s="460"/>
    </row>
    <row r="472" spans="1:7" s="189" customFormat="1" ht="15" customHeight="1" x14ac:dyDescent="0.3">
      <c r="A472" s="565" t="s">
        <v>834</v>
      </c>
      <c r="B472" s="566"/>
      <c r="C472" s="567"/>
      <c r="D472" s="462">
        <v>0</v>
      </c>
      <c r="E472" s="459"/>
      <c r="F472" s="460"/>
      <c r="G472" s="460"/>
    </row>
    <row r="473" spans="1:7" s="189" customFormat="1" ht="15" customHeight="1" x14ac:dyDescent="0.3">
      <c r="A473" s="565" t="s">
        <v>835</v>
      </c>
      <c r="B473" s="566"/>
      <c r="C473" s="567"/>
      <c r="D473" s="461">
        <v>51200</v>
      </c>
      <c r="E473" s="459"/>
      <c r="F473" s="460"/>
      <c r="G473" s="460"/>
    </row>
    <row r="474" spans="1:7" s="189" customFormat="1" ht="15" customHeight="1" thickBot="1" x14ac:dyDescent="0.35">
      <c r="A474" s="571" t="s">
        <v>836</v>
      </c>
      <c r="B474" s="572"/>
      <c r="C474" s="573"/>
      <c r="D474" s="463">
        <v>3000</v>
      </c>
      <c r="E474" s="459"/>
      <c r="F474" s="460"/>
      <c r="G474" s="460"/>
    </row>
    <row r="475" spans="1:7" s="189" customFormat="1" ht="15" customHeight="1" thickBot="1" x14ac:dyDescent="0.35">
      <c r="A475" s="574" t="s">
        <v>831</v>
      </c>
      <c r="B475" s="575"/>
      <c r="C475" s="576"/>
      <c r="D475" s="464">
        <f>SUM(D469:D474)</f>
        <v>65000</v>
      </c>
      <c r="E475" s="467"/>
      <c r="F475" s="468"/>
      <c r="G475" s="468"/>
    </row>
    <row r="476" spans="1:7" s="189" customFormat="1" x14ac:dyDescent="0.3">
      <c r="A476" s="440"/>
      <c r="B476" s="440"/>
      <c r="C476" s="440"/>
      <c r="D476" s="441"/>
      <c r="E476" s="440"/>
      <c r="F476" s="440"/>
      <c r="G476" s="296"/>
    </row>
    <row r="477" spans="1:7" s="405" customFormat="1" ht="15" customHeight="1" x14ac:dyDescent="0.3">
      <c r="A477" s="469" t="s">
        <v>92</v>
      </c>
      <c r="B477" s="469"/>
      <c r="C477" s="469"/>
      <c r="D477" s="470"/>
    </row>
    <row r="478" spans="1:7" s="405" customFormat="1" ht="15" customHeight="1" thickBot="1" x14ac:dyDescent="0.35">
      <c r="A478" s="471"/>
      <c r="B478" s="472" t="s">
        <v>837</v>
      </c>
      <c r="C478" s="473" t="s">
        <v>838</v>
      </c>
      <c r="D478" s="474"/>
    </row>
    <row r="479" spans="1:7" s="189" customFormat="1" ht="15" customHeight="1" x14ac:dyDescent="0.3">
      <c r="A479" s="577" t="s">
        <v>827</v>
      </c>
      <c r="B479" s="578"/>
      <c r="C479" s="578"/>
      <c r="D479" s="475">
        <v>403651.5</v>
      </c>
    </row>
    <row r="480" spans="1:7" s="189" customFormat="1" ht="15" customHeight="1" x14ac:dyDescent="0.3">
      <c r="A480" s="565" t="s">
        <v>828</v>
      </c>
      <c r="B480" s="566"/>
      <c r="C480" s="566"/>
      <c r="D480" s="476">
        <v>349200</v>
      </c>
    </row>
    <row r="481" spans="1:7" s="189" customFormat="1" ht="15" customHeight="1" x14ac:dyDescent="0.3">
      <c r="A481" s="565" t="s">
        <v>829</v>
      </c>
      <c r="B481" s="566"/>
      <c r="C481" s="566"/>
      <c r="D481" s="476">
        <v>744000</v>
      </c>
    </row>
    <row r="482" spans="1:7" s="189" customFormat="1" ht="15" customHeight="1" thickBot="1" x14ac:dyDescent="0.35">
      <c r="A482" s="571" t="s">
        <v>834</v>
      </c>
      <c r="B482" s="572"/>
      <c r="C482" s="572"/>
      <c r="D482" s="477">
        <v>240000</v>
      </c>
    </row>
    <row r="483" spans="1:7" s="189" customFormat="1" ht="15" customHeight="1" thickBot="1" x14ac:dyDescent="0.35">
      <c r="A483" s="580" t="s">
        <v>831</v>
      </c>
      <c r="B483" s="575"/>
      <c r="C483" s="575"/>
      <c r="D483" s="478">
        <f>SUM(D479:D482)</f>
        <v>1736851.5</v>
      </c>
    </row>
    <row r="484" spans="1:7" s="189" customFormat="1" x14ac:dyDescent="0.3">
      <c r="A484" s="581" t="s">
        <v>839</v>
      </c>
      <c r="B484" s="581"/>
      <c r="C484" s="581"/>
      <c r="D484" s="440"/>
      <c r="E484" s="440"/>
      <c r="F484" s="440"/>
      <c r="G484" s="296"/>
    </row>
    <row r="485" spans="1:7" s="189" customFormat="1" x14ac:dyDescent="0.3">
      <c r="A485" s="440"/>
      <c r="B485" s="440"/>
      <c r="C485" s="440"/>
      <c r="D485" s="440"/>
      <c r="E485" s="440"/>
      <c r="F485" s="440"/>
      <c r="G485" s="296"/>
    </row>
  </sheetData>
  <mergeCells count="42">
    <mergeCell ref="A482:C482"/>
    <mergeCell ref="A483:C483"/>
    <mergeCell ref="A484:C484"/>
    <mergeCell ref="A473:C473"/>
    <mergeCell ref="A474:C474"/>
    <mergeCell ref="A475:C475"/>
    <mergeCell ref="A479:C479"/>
    <mergeCell ref="A480:C480"/>
    <mergeCell ref="A481:C481"/>
    <mergeCell ref="A472:C472"/>
    <mergeCell ref="A449:C449"/>
    <mergeCell ref="B450:C450"/>
    <mergeCell ref="B451:C451"/>
    <mergeCell ref="C461:D461"/>
    <mergeCell ref="A464:C464"/>
    <mergeCell ref="A465:C465"/>
    <mergeCell ref="A466:C466"/>
    <mergeCell ref="A467:C467"/>
    <mergeCell ref="A469:C469"/>
    <mergeCell ref="A470:C470"/>
    <mergeCell ref="A471:C471"/>
    <mergeCell ref="B447:C447"/>
    <mergeCell ref="B151:C151"/>
    <mergeCell ref="B154:C154"/>
    <mergeCell ref="B177:C177"/>
    <mergeCell ref="B318:C318"/>
    <mergeCell ref="B319:C319"/>
    <mergeCell ref="B320:C320"/>
    <mergeCell ref="B362:C362"/>
    <mergeCell ref="B363:C363"/>
    <mergeCell ref="B364:C364"/>
    <mergeCell ref="B445:C445"/>
    <mergeCell ref="B446:C446"/>
    <mergeCell ref="B61:C61"/>
    <mergeCell ref="B85:C85"/>
    <mergeCell ref="B87:C87"/>
    <mergeCell ref="B86:C86"/>
    <mergeCell ref="B12:C12"/>
    <mergeCell ref="B13:C13"/>
    <mergeCell ref="B14:C14"/>
    <mergeCell ref="B15:C15"/>
    <mergeCell ref="B42:C42"/>
  </mergeCells>
  <pageMargins left="0" right="0" top="0.78740157480314965" bottom="0.78740157480314965" header="0.31496062992125984" footer="0.31496062992125984"/>
  <pageSetup paperSize="8" scale="94" fitToHeight="0" orientation="landscape" r:id="rId1"/>
  <headerFooter>
    <oddHeader>&amp;L&amp;"-,Tučné"MĚSTO Štíty&amp;"-,Obyčejné"
&amp;9IČO: 00303453
DIČ: CZ00303453&amp;C&amp;"-,Tučné"&amp;12&amp;A&amp;RRok 2024</oddHeader>
    <oddFooter>&amp;R&amp;P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vt:i4>
      </vt:variant>
      <vt:variant>
        <vt:lpstr>Pojmenované oblasti</vt:lpstr>
      </vt:variant>
      <vt:variant>
        <vt:i4>6</vt:i4>
      </vt:variant>
    </vt:vector>
  </HeadingPairs>
  <TitlesOfParts>
    <vt:vector size="15" baseType="lpstr">
      <vt:lpstr>Přehled o stavu rozpočtu 2024</vt:lpstr>
      <vt:lpstr>PŘÍJMY 2024 - NÁVRH ROZPOČTU</vt:lpstr>
      <vt:lpstr>PŘÍJMY 2024-ROZPOČET SCHVÁLENÝ</vt:lpstr>
      <vt:lpstr>PŘÍJMY 2024-změna od NÁVRHU</vt:lpstr>
      <vt:lpstr>Komentář k ROZPOČTU schv. 2024</vt:lpstr>
      <vt:lpstr>VÝDAJE 2024 - NÁVRH ROZPOČTU</vt:lpstr>
      <vt:lpstr>VÝDAJE 2024-ROZPOČET SCHVÁLENÝ</vt:lpstr>
      <vt:lpstr>VÝDAJE 2024-změna od návrhu</vt:lpstr>
      <vt:lpstr>VÝDAJE 2024 - rozpis rozpočtu</vt:lpstr>
      <vt:lpstr>'Přehled o stavu rozpočtu 2024'!Názvy_tisku</vt:lpstr>
      <vt:lpstr>'PŘÍJMY 2024 - NÁVRH ROZPOČTU'!Názvy_tisku</vt:lpstr>
      <vt:lpstr>'PŘÍJMY 2024-ROZPOČET SCHVÁLENÝ'!Názvy_tisku</vt:lpstr>
      <vt:lpstr>'PŘÍJMY 2024-změna od NÁVRHU'!Názvy_tisku</vt:lpstr>
      <vt:lpstr>'VÝDAJE 2024 - rozpis rozpočtu'!Názvy_tisku</vt:lpstr>
      <vt:lpstr>'Komentář k ROZPOČTU schv. 2024'!Oblast_tisku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Pavlína Minářová</dc:creator>
  <cp:lastModifiedBy>Pavlína Minářová</cp:lastModifiedBy>
  <cp:lastPrinted>2024-04-24T13:01:36Z</cp:lastPrinted>
  <dcterms:created xsi:type="dcterms:W3CDTF">2021-02-27T14:36:32Z</dcterms:created>
  <dcterms:modified xsi:type="dcterms:W3CDTF">2024-04-24T13:03:55Z</dcterms:modified>
</cp:coreProperties>
</file>